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排考\A成人教育\2023年3月11、12日补考安排\2023年上半年学期直管班级补考安排\"/>
    </mc:Choice>
  </mc:AlternateContent>
  <bookViews>
    <workbookView xWindow="0" yWindow="0" windowWidth="24000" windowHeight="10665"/>
  </bookViews>
  <sheets>
    <sheet name="补考安排" sheetId="1" r:id="rId1"/>
  </sheets>
  <definedNames>
    <definedName name="_xlnm._FilterDatabase" localSheetId="0" hidden="1">补考安排!$A$1:$T$64</definedName>
  </definedNames>
  <calcPr calcId="0"/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M46" i="1"/>
  <c r="D46" i="1"/>
  <c r="C46" i="1"/>
  <c r="L46" i="1"/>
  <c r="K46" i="1"/>
  <c r="R45" i="1"/>
  <c r="Q45" i="1"/>
  <c r="P45" i="1"/>
  <c r="O45" i="1"/>
  <c r="N45" i="1"/>
  <c r="M45" i="1"/>
  <c r="D45" i="1"/>
  <c r="C45" i="1"/>
  <c r="L45" i="1"/>
  <c r="K45" i="1"/>
  <c r="R44" i="1"/>
  <c r="Q44" i="1"/>
  <c r="P44" i="1"/>
  <c r="O44" i="1"/>
  <c r="N44" i="1"/>
  <c r="M44" i="1"/>
  <c r="D44" i="1"/>
  <c r="C44" i="1"/>
  <c r="L44" i="1"/>
  <c r="K44" i="1"/>
  <c r="K47" i="1"/>
  <c r="L47" i="1"/>
  <c r="C47" i="1"/>
  <c r="D47" i="1"/>
  <c r="M47" i="1"/>
  <c r="N47" i="1"/>
  <c r="O47" i="1"/>
  <c r="P47" i="1"/>
  <c r="Q47" i="1"/>
  <c r="R47" i="1"/>
  <c r="K48" i="1"/>
  <c r="L48" i="1"/>
  <c r="C48" i="1"/>
  <c r="D48" i="1"/>
  <c r="M48" i="1"/>
  <c r="N48" i="1"/>
  <c r="O48" i="1"/>
  <c r="P48" i="1"/>
  <c r="Q48" i="1"/>
  <c r="R48" i="1"/>
  <c r="K49" i="1"/>
  <c r="L49" i="1"/>
  <c r="C49" i="1"/>
  <c r="D49" i="1"/>
  <c r="M49" i="1"/>
  <c r="N49" i="1"/>
  <c r="O49" i="1"/>
  <c r="P49" i="1"/>
  <c r="Q49" i="1"/>
  <c r="R49" i="1"/>
  <c r="K50" i="1"/>
  <c r="L50" i="1"/>
  <c r="C50" i="1"/>
  <c r="D50" i="1"/>
  <c r="M50" i="1"/>
  <c r="N50" i="1"/>
  <c r="O50" i="1"/>
  <c r="P50" i="1"/>
  <c r="Q50" i="1"/>
  <c r="R50" i="1"/>
  <c r="K51" i="1"/>
  <c r="L51" i="1"/>
  <c r="C51" i="1"/>
  <c r="D51" i="1"/>
  <c r="M51" i="1"/>
  <c r="N51" i="1"/>
  <c r="O51" i="1"/>
  <c r="P51" i="1"/>
  <c r="Q51" i="1"/>
  <c r="R51" i="1"/>
  <c r="K52" i="1"/>
  <c r="L52" i="1"/>
  <c r="C52" i="1"/>
  <c r="D52" i="1"/>
  <c r="M52" i="1"/>
  <c r="N52" i="1"/>
  <c r="O52" i="1"/>
  <c r="P52" i="1"/>
  <c r="Q52" i="1"/>
  <c r="R52" i="1"/>
  <c r="K53" i="1"/>
  <c r="L53" i="1"/>
  <c r="C53" i="1"/>
  <c r="D53" i="1"/>
  <c r="M53" i="1"/>
  <c r="N53" i="1"/>
  <c r="O53" i="1"/>
  <c r="P53" i="1"/>
  <c r="Q53" i="1"/>
  <c r="R53" i="1"/>
  <c r="K54" i="1"/>
  <c r="L54" i="1"/>
  <c r="C54" i="1"/>
  <c r="D54" i="1"/>
  <c r="M54" i="1"/>
  <c r="N54" i="1"/>
  <c r="O54" i="1"/>
  <c r="P54" i="1"/>
  <c r="Q54" i="1"/>
  <c r="R54" i="1"/>
  <c r="K55" i="1"/>
  <c r="L55" i="1"/>
  <c r="C55" i="1"/>
  <c r="D55" i="1"/>
  <c r="M55" i="1"/>
  <c r="N55" i="1"/>
  <c r="O55" i="1"/>
  <c r="P55" i="1"/>
  <c r="Q55" i="1"/>
  <c r="R55" i="1"/>
  <c r="K56" i="1"/>
  <c r="L56" i="1"/>
  <c r="C56" i="1"/>
  <c r="D56" i="1"/>
  <c r="M56" i="1"/>
  <c r="N56" i="1"/>
  <c r="O56" i="1"/>
  <c r="P56" i="1"/>
  <c r="Q56" i="1"/>
  <c r="R56" i="1"/>
  <c r="K57" i="1"/>
  <c r="L57" i="1"/>
  <c r="C57" i="1"/>
  <c r="D57" i="1"/>
  <c r="M57" i="1"/>
  <c r="N57" i="1"/>
  <c r="O57" i="1"/>
  <c r="P57" i="1"/>
  <c r="Q57" i="1"/>
  <c r="R57" i="1"/>
  <c r="K58" i="1"/>
  <c r="L58" i="1"/>
  <c r="C58" i="1"/>
  <c r="D58" i="1"/>
  <c r="M58" i="1"/>
  <c r="N58" i="1"/>
  <c r="O58" i="1"/>
  <c r="P58" i="1"/>
  <c r="Q58" i="1"/>
  <c r="R58" i="1"/>
  <c r="K59" i="1"/>
  <c r="L59" i="1"/>
  <c r="C59" i="1"/>
  <c r="D59" i="1"/>
  <c r="M59" i="1"/>
  <c r="N59" i="1"/>
  <c r="O59" i="1"/>
  <c r="P59" i="1"/>
  <c r="Q59" i="1"/>
  <c r="R59" i="1"/>
  <c r="K60" i="1"/>
  <c r="L60" i="1"/>
  <c r="C60" i="1"/>
  <c r="D60" i="1"/>
  <c r="M60" i="1"/>
  <c r="N60" i="1"/>
  <c r="O60" i="1"/>
  <c r="P60" i="1"/>
  <c r="Q60" i="1"/>
  <c r="R60" i="1"/>
  <c r="K61" i="1"/>
  <c r="L61" i="1"/>
  <c r="C61" i="1"/>
  <c r="D61" i="1"/>
  <c r="M61" i="1"/>
  <c r="N61" i="1"/>
  <c r="O61" i="1"/>
  <c r="P61" i="1"/>
  <c r="Q61" i="1"/>
  <c r="R61" i="1"/>
  <c r="K62" i="1"/>
  <c r="L62" i="1"/>
  <c r="C62" i="1"/>
  <c r="D62" i="1"/>
  <c r="M62" i="1"/>
  <c r="N62" i="1"/>
  <c r="O62" i="1"/>
  <c r="P62" i="1"/>
  <c r="Q62" i="1"/>
  <c r="R62" i="1"/>
  <c r="K63" i="1"/>
  <c r="L63" i="1"/>
  <c r="C63" i="1"/>
  <c r="D63" i="1"/>
  <c r="M63" i="1"/>
  <c r="N63" i="1"/>
  <c r="O63" i="1"/>
  <c r="P63" i="1"/>
  <c r="Q63" i="1"/>
  <c r="R63" i="1"/>
  <c r="K64" i="1"/>
  <c r="L64" i="1"/>
  <c r="C64" i="1"/>
  <c r="D64" i="1"/>
  <c r="M64" i="1"/>
  <c r="N64" i="1"/>
  <c r="O64" i="1"/>
  <c r="P64" i="1"/>
  <c r="Q64" i="1"/>
  <c r="R64" i="1"/>
</calcChain>
</file>

<file path=xl/sharedStrings.xml><?xml version="1.0" encoding="utf-8"?>
<sst xmlns="http://schemas.openxmlformats.org/spreadsheetml/2006/main" count="1004" uniqueCount="182">
  <si>
    <t>学号</t>
  </si>
  <si>
    <t>姓名</t>
  </si>
  <si>
    <t>层次</t>
  </si>
  <si>
    <t>专业</t>
  </si>
  <si>
    <t>学期</t>
  </si>
  <si>
    <t>课程名称</t>
  </si>
  <si>
    <t>总成绩</t>
  </si>
  <si>
    <t>在线成绩</t>
  </si>
  <si>
    <t>平时成绩</t>
  </si>
  <si>
    <t>卷面成绩</t>
  </si>
  <si>
    <t>成绩明细</t>
  </si>
  <si>
    <t>课程考核方式</t>
  </si>
  <si>
    <t>182200626003</t>
  </si>
  <si>
    <t>陈平</t>
  </si>
  <si>
    <t>财务1826</t>
  </si>
  <si>
    <t>财务报表分析</t>
  </si>
  <si>
    <t>55</t>
  </si>
  <si>
    <t>0.00</t>
  </si>
  <si>
    <t>0.0</t>
  </si>
  <si>
    <t>78.0</t>
  </si>
  <si>
    <t>卷面：70% 平时：30%</t>
  </si>
  <si>
    <t>非统考</t>
  </si>
  <si>
    <t>数据库原理与应用</t>
  </si>
  <si>
    <t>56</t>
  </si>
  <si>
    <t>80.0</t>
  </si>
  <si>
    <t>182200626004</t>
  </si>
  <si>
    <t>陈晓燕</t>
  </si>
  <si>
    <t>税收理论与实务</t>
  </si>
  <si>
    <t>49</t>
  </si>
  <si>
    <t>50.0</t>
  </si>
  <si>
    <t>48.0</t>
  </si>
  <si>
    <t>182200626007</t>
  </si>
  <si>
    <t>梁金连</t>
  </si>
  <si>
    <t>53</t>
  </si>
  <si>
    <t>76.0</t>
  </si>
  <si>
    <t>经济法概论</t>
  </si>
  <si>
    <t>52</t>
  </si>
  <si>
    <t>74.0</t>
  </si>
  <si>
    <t>182200626008</t>
  </si>
  <si>
    <t>梁金平</t>
  </si>
  <si>
    <t>excel在财务管理中的应用</t>
  </si>
  <si>
    <t>45</t>
  </si>
  <si>
    <t>64.0</t>
  </si>
  <si>
    <t>46</t>
  </si>
  <si>
    <t>44.0</t>
  </si>
  <si>
    <t>182200626015</t>
  </si>
  <si>
    <t>缪志斌</t>
  </si>
  <si>
    <t>大学英语3</t>
  </si>
  <si>
    <t>52.0</t>
  </si>
  <si>
    <t>卷面：100%</t>
  </si>
  <si>
    <t>管理心理学</t>
  </si>
  <si>
    <t>29</t>
  </si>
  <si>
    <t>97.50</t>
  </si>
  <si>
    <t>卷面：70% 在线：30%</t>
  </si>
  <si>
    <t>审计学</t>
  </si>
  <si>
    <t>30</t>
  </si>
  <si>
    <t>98.50</t>
  </si>
  <si>
    <t>在线：30% 卷面：70%</t>
  </si>
  <si>
    <t>管理会计学</t>
  </si>
  <si>
    <t>100.00</t>
  </si>
  <si>
    <t>0</t>
  </si>
  <si>
    <t>33</t>
  </si>
  <si>
    <t>25.0</t>
  </si>
  <si>
    <t>182200626017</t>
  </si>
  <si>
    <t>汤丽霞</t>
  </si>
  <si>
    <t>大学英语4</t>
  </si>
  <si>
    <t>37</t>
  </si>
  <si>
    <t>37.0</t>
  </si>
  <si>
    <t>统考</t>
  </si>
  <si>
    <t>企业管理导论</t>
  </si>
  <si>
    <t>95.50</t>
  </si>
  <si>
    <t>95.33</t>
  </si>
  <si>
    <t>计算机网络基础</t>
  </si>
  <si>
    <t>18</t>
  </si>
  <si>
    <t>60.0</t>
  </si>
  <si>
    <t>182200626018</t>
  </si>
  <si>
    <t>伍娴娴</t>
  </si>
  <si>
    <t>70.0</t>
  </si>
  <si>
    <t>48</t>
  </si>
  <si>
    <t>47.0</t>
  </si>
  <si>
    <t>182200927003</t>
  </si>
  <si>
    <t>方亮城</t>
  </si>
  <si>
    <t>行管1827</t>
  </si>
  <si>
    <t>大学英语2</t>
  </si>
  <si>
    <t>50</t>
  </si>
  <si>
    <t>182200927004</t>
  </si>
  <si>
    <t>方宇镇</t>
  </si>
  <si>
    <t>马克思主义基本原理</t>
  </si>
  <si>
    <t>大学英语1</t>
  </si>
  <si>
    <t>9</t>
  </si>
  <si>
    <t>9.0</t>
  </si>
  <si>
    <t>高等数学1</t>
  </si>
  <si>
    <t>计算机应用基础</t>
  </si>
  <si>
    <t>51</t>
  </si>
  <si>
    <t>51.0</t>
  </si>
  <si>
    <t>高等数学2</t>
  </si>
  <si>
    <t>应用文写作</t>
  </si>
  <si>
    <t>毛泽东思想、邓小平理论和三个代表</t>
  </si>
  <si>
    <t>182200927011</t>
  </si>
  <si>
    <t>王会会</t>
  </si>
  <si>
    <t>电子政务原理与应用</t>
  </si>
  <si>
    <t>58</t>
  </si>
  <si>
    <t>40.0</t>
  </si>
  <si>
    <t>44</t>
  </si>
  <si>
    <t>45.0</t>
  </si>
  <si>
    <t>劳动法</t>
  </si>
  <si>
    <t>行政法与行政诉讼法</t>
  </si>
  <si>
    <t>27</t>
  </si>
  <si>
    <t>90.0</t>
  </si>
  <si>
    <t>平时：30% 卷面：70%</t>
  </si>
  <si>
    <t>公共事业管理</t>
  </si>
  <si>
    <t>21</t>
  </si>
  <si>
    <t>考试批次</t>
    <phoneticPr fontId="18" type="noConversion"/>
  </si>
  <si>
    <t>2023年3月11日11：00-12：40</t>
  </si>
  <si>
    <t>2023年3月11日09：00-10：40</t>
  </si>
  <si>
    <t>2023年3月11日14：00-15：40</t>
  </si>
  <si>
    <t>2023年3月11日16：00-17：40</t>
  </si>
  <si>
    <t>2023-3-9 09:00:00至2023-3-15 23:59:59</t>
  </si>
  <si>
    <t>2023年3月12日09：00-10：40</t>
  </si>
  <si>
    <t>2023年3月12日11：00-12：40</t>
  </si>
  <si>
    <t>2023年3月12日14：00-15：40</t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</si>
  <si>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</si>
  <si>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</si>
  <si>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</si>
  <si>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</si>
  <si>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</si>
  <si>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</si>
  <si>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</si>
  <si>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截止2022年12月20日欠费，不予安排补考</t>
    <phoneticPr fontId="18" type="noConversion"/>
  </si>
  <si>
    <t>是否能通过课件及作业合格</t>
  </si>
  <si>
    <t>截止2022年12月20日是否欠费</t>
    <phoneticPr fontId="18" type="noConversion"/>
  </si>
  <si>
    <t>否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</si>
  <si>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</si>
  <si>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</si>
  <si>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</si>
  <si>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</si>
  <si>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</si>
  <si>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</si>
  <si>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</si>
  <si>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</si>
  <si>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是</t>
    <phoneticPr fontId="18" type="noConversion"/>
  </si>
  <si>
    <t>尽快完成课件学习及在线作业，不予安排考试</t>
    <phoneticPr fontId="18" type="noConversion"/>
  </si>
  <si>
    <t>尽快完成课件学习及在线作业，不予安排考试</t>
    <phoneticPr fontId="18" type="noConversion"/>
  </si>
  <si>
    <t>尽快完成课件学习及在线作业，不予安排考试</t>
    <phoneticPr fontId="18" type="noConversion"/>
  </si>
  <si>
    <t>2023年上半年直管班时间段内补考安排</t>
    <phoneticPr fontId="18" type="noConversion"/>
  </si>
  <si>
    <t>2023年上半年直管班时间段内补考安排</t>
    <phoneticPr fontId="18" type="noConversion"/>
  </si>
  <si>
    <t>2023年上半年直管班统一时间补考</t>
    <phoneticPr fontId="18" type="noConversion"/>
  </si>
  <si>
    <t>2023年上半年直管班统一时间补考</t>
    <phoneticPr fontId="18" type="noConversion"/>
  </si>
  <si>
    <t>2023年上半年直管班统一时间补考</t>
    <phoneticPr fontId="18" type="noConversion"/>
  </si>
  <si>
    <t>2023年上半年直管班统一时间补考</t>
    <phoneticPr fontId="18" type="noConversion"/>
  </si>
  <si>
    <t>2023年上半年直管班统一时间补考</t>
    <phoneticPr fontId="18" type="noConversion"/>
  </si>
  <si>
    <t>2023年上半年直管班统一时间补考</t>
    <phoneticPr fontId="18" type="noConversion"/>
  </si>
  <si>
    <t>参加考试的有效时间</t>
    <phoneticPr fontId="18" type="noConversion"/>
  </si>
  <si>
    <t>管理人员</t>
  </si>
  <si>
    <t>班号</t>
  </si>
  <si>
    <t>班级</t>
  </si>
  <si>
    <t>年级</t>
    <phoneticPr fontId="18" type="noConversion"/>
  </si>
  <si>
    <t>2020级</t>
  </si>
  <si>
    <t>周海燕</t>
  </si>
  <si>
    <t>财务管理</t>
  </si>
  <si>
    <t>本科</t>
  </si>
  <si>
    <t>2001111301</t>
  </si>
  <si>
    <t>财管20001</t>
  </si>
  <si>
    <t>行政管理</t>
  </si>
  <si>
    <t>2001111302</t>
  </si>
  <si>
    <t>行管20002</t>
  </si>
  <si>
    <t>2019级</t>
  </si>
  <si>
    <t>杨伟民</t>
  </si>
  <si>
    <t>行管1938</t>
  </si>
  <si>
    <t>2018级</t>
  </si>
  <si>
    <t>彭振康</t>
  </si>
  <si>
    <t>遗留生补考</t>
    <phoneticPr fontId="18" type="noConversion"/>
  </si>
  <si>
    <t>遗留生补考</t>
    <phoneticPr fontId="18" type="noConversion"/>
  </si>
  <si>
    <t>遗留生补考</t>
    <phoneticPr fontId="18" type="noConversion"/>
  </si>
  <si>
    <t>2001111203010</t>
  </si>
  <si>
    <t>林嘉强</t>
  </si>
  <si>
    <t>电商20178</t>
  </si>
  <si>
    <t>2001111203</t>
  </si>
  <si>
    <t>高起专</t>
  </si>
  <si>
    <t>电子商务</t>
  </si>
  <si>
    <t>3.0</t>
  </si>
  <si>
    <t>卷面：50% 在线：50%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</si>
</sst>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34" workbookViewId="0">
      <selection activeCell="A43" sqref="A43:XFD43"/>
    </sheetView>
  </sheetViews>
  <sheetFormatPr defaultRowHeight="13.5" x14ac:dyDescent="0.15"/>
  <cols>
    <col min="1" max="1" width="41.5" bestFit="1" customWidth="1"/>
    <col min="2" max="2" width="36.25" bestFit="1" customWidth="1"/>
    <col min="3" max="3" width="11" bestFit="1" customWidth="1"/>
    <col min="4" max="4" width="33.875" bestFit="1" customWidth="1"/>
    <col min="11" max="11" width="11.375" bestFit="1" customWidth="1"/>
    <col min="17" max="17" width="16.375" bestFit="1" customWidth="1"/>
    <col min="19" max="19" width="26.25" bestFit="1" customWidth="1"/>
    <col min="20" max="20" width="24.5" bestFit="1" customWidth="1"/>
  </cols>
  <sheetData>
    <row r="1" spans="1:20" x14ac:dyDescent="0.15">
      <c r="A1" s="1" t="s">
        <v>152</v>
      </c>
      <c r="B1" s="1" t="s">
        <v>112</v>
      </c>
      <c r="C1" s="1" t="s">
        <v>4</v>
      </c>
      <c r="D1" s="1" t="s">
        <v>5</v>
      </c>
      <c r="E1" s="1" t="s">
        <v>156</v>
      </c>
      <c r="F1" s="1" t="s">
        <v>153</v>
      </c>
      <c r="G1" s="1" t="s">
        <v>3</v>
      </c>
      <c r="H1" s="1" t="s">
        <v>2</v>
      </c>
      <c r="I1" s="1" t="s">
        <v>154</v>
      </c>
      <c r="J1" s="1" t="s">
        <v>155</v>
      </c>
      <c r="K1" s="1" t="s">
        <v>0</v>
      </c>
      <c r="L1" s="1" t="s">
        <v>1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130</v>
      </c>
      <c r="T1" s="1" t="s">
        <v>129</v>
      </c>
    </row>
    <row r="2" spans="1:20" x14ac:dyDescent="0.15">
      <c r="A2" s="1" t="s">
        <v>114</v>
      </c>
      <c r="B2" s="1" t="s">
        <v>146</v>
      </c>
      <c r="C2" s="1" t="s">
        <v>171</v>
      </c>
      <c r="D2" s="1" t="s">
        <v>22</v>
      </c>
      <c r="E2" s="1" t="s">
        <v>169</v>
      </c>
      <c r="F2" s="1" t="s">
        <v>170</v>
      </c>
      <c r="G2" s="1" t="s">
        <v>159</v>
      </c>
      <c r="H2" s="1" t="s">
        <v>160</v>
      </c>
      <c r="I2" s="1">
        <v>1826</v>
      </c>
      <c r="J2" s="1" t="s">
        <v>14</v>
      </c>
      <c r="K2" s="1" t="s">
        <v>12</v>
      </c>
      <c r="L2" s="1" t="s">
        <v>13</v>
      </c>
      <c r="M2" s="1" t="s">
        <v>23</v>
      </c>
      <c r="N2" s="1" t="s">
        <v>17</v>
      </c>
      <c r="O2" s="1" t="s">
        <v>18</v>
      </c>
      <c r="P2" s="1" t="s">
        <v>24</v>
      </c>
      <c r="Q2" s="1" t="s">
        <v>20</v>
      </c>
      <c r="R2" s="1" t="s">
        <v>21</v>
      </c>
      <c r="S2" s="1" t="s">
        <v>131</v>
      </c>
      <c r="T2" s="1" t="s">
        <v>131</v>
      </c>
    </row>
    <row r="3" spans="1:20" x14ac:dyDescent="0.15">
      <c r="A3" s="1" t="s">
        <v>113</v>
      </c>
      <c r="B3" s="1" t="s">
        <v>146</v>
      </c>
      <c r="C3" s="1" t="s">
        <v>171</v>
      </c>
      <c r="D3" s="1" t="s">
        <v>15</v>
      </c>
      <c r="E3" s="1" t="s">
        <v>169</v>
      </c>
      <c r="F3" s="1" t="s">
        <v>170</v>
      </c>
      <c r="G3" s="1" t="s">
        <v>159</v>
      </c>
      <c r="H3" s="1" t="s">
        <v>160</v>
      </c>
      <c r="I3" s="1">
        <v>1826</v>
      </c>
      <c r="J3" s="1" t="s">
        <v>14</v>
      </c>
      <c r="K3" s="1" t="s">
        <v>12</v>
      </c>
      <c r="L3" s="1" t="s">
        <v>13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131</v>
      </c>
      <c r="T3" s="1" t="s">
        <v>131</v>
      </c>
    </row>
    <row r="4" spans="1:20" x14ac:dyDescent="0.15">
      <c r="A4" s="1" t="s">
        <v>115</v>
      </c>
      <c r="B4" s="1" t="s">
        <v>146</v>
      </c>
      <c r="C4" s="1" t="s">
        <v>171</v>
      </c>
      <c r="D4" s="1" t="s">
        <v>27</v>
      </c>
      <c r="E4" s="1" t="s">
        <v>169</v>
      </c>
      <c r="F4" s="1" t="s">
        <v>170</v>
      </c>
      <c r="G4" s="1" t="s">
        <v>159</v>
      </c>
      <c r="H4" s="1" t="s">
        <v>160</v>
      </c>
      <c r="I4" s="1">
        <v>1826</v>
      </c>
      <c r="J4" s="1" t="s">
        <v>14</v>
      </c>
      <c r="K4" s="1" t="s">
        <v>25</v>
      </c>
      <c r="L4" s="1" t="s">
        <v>26</v>
      </c>
      <c r="M4" s="1" t="s">
        <v>28</v>
      </c>
      <c r="N4" s="1" t="s">
        <v>17</v>
      </c>
      <c r="O4" s="1" t="s">
        <v>29</v>
      </c>
      <c r="P4" s="1" t="s">
        <v>30</v>
      </c>
      <c r="Q4" s="1" t="s">
        <v>20</v>
      </c>
      <c r="R4" s="1" t="s">
        <v>21</v>
      </c>
      <c r="S4" s="1" t="s">
        <v>131</v>
      </c>
      <c r="T4" s="1" t="s">
        <v>131</v>
      </c>
    </row>
    <row r="5" spans="1:20" x14ac:dyDescent="0.15">
      <c r="A5" s="1" t="s">
        <v>114</v>
      </c>
      <c r="B5" s="1" t="s">
        <v>147</v>
      </c>
      <c r="C5" s="1" t="s">
        <v>171</v>
      </c>
      <c r="D5" s="1" t="s">
        <v>22</v>
      </c>
      <c r="E5" s="1" t="s">
        <v>169</v>
      </c>
      <c r="F5" s="1" t="s">
        <v>170</v>
      </c>
      <c r="G5" s="1" t="s">
        <v>159</v>
      </c>
      <c r="H5" s="1" t="s">
        <v>160</v>
      </c>
      <c r="I5" s="1">
        <v>1826</v>
      </c>
      <c r="J5" s="1" t="s">
        <v>14</v>
      </c>
      <c r="K5" s="1" t="s">
        <v>31</v>
      </c>
      <c r="L5" s="1" t="s">
        <v>32</v>
      </c>
      <c r="M5" s="1" t="s">
        <v>33</v>
      </c>
      <c r="N5" s="1" t="s">
        <v>17</v>
      </c>
      <c r="O5" s="1" t="s">
        <v>18</v>
      </c>
      <c r="P5" s="1" t="s">
        <v>34</v>
      </c>
      <c r="Q5" s="1" t="s">
        <v>20</v>
      </c>
      <c r="R5" s="1" t="s">
        <v>21</v>
      </c>
      <c r="S5" s="1" t="s">
        <v>131</v>
      </c>
      <c r="T5" s="1" t="s">
        <v>131</v>
      </c>
    </row>
    <row r="6" spans="1:20" x14ac:dyDescent="0.15">
      <c r="A6" s="1" t="s">
        <v>116</v>
      </c>
      <c r="B6" s="1" t="s">
        <v>148</v>
      </c>
      <c r="C6" s="1" t="s">
        <v>171</v>
      </c>
      <c r="D6" s="1" t="s">
        <v>35</v>
      </c>
      <c r="E6" s="1" t="s">
        <v>169</v>
      </c>
      <c r="F6" s="1" t="s">
        <v>170</v>
      </c>
      <c r="G6" s="1" t="s">
        <v>159</v>
      </c>
      <c r="H6" s="1" t="s">
        <v>160</v>
      </c>
      <c r="I6" s="1">
        <v>1826</v>
      </c>
      <c r="J6" s="1" t="s">
        <v>14</v>
      </c>
      <c r="K6" s="1" t="s">
        <v>31</v>
      </c>
      <c r="L6" s="1" t="s">
        <v>32</v>
      </c>
      <c r="M6" s="1" t="s">
        <v>36</v>
      </c>
      <c r="N6" s="1" t="s">
        <v>17</v>
      </c>
      <c r="O6" s="1" t="s">
        <v>18</v>
      </c>
      <c r="P6" s="1" t="s">
        <v>37</v>
      </c>
      <c r="Q6" s="1" t="s">
        <v>20</v>
      </c>
      <c r="R6" s="1" t="s">
        <v>21</v>
      </c>
      <c r="S6" s="1" t="s">
        <v>131</v>
      </c>
      <c r="T6" s="1" t="s">
        <v>131</v>
      </c>
    </row>
    <row r="7" spans="1:20" x14ac:dyDescent="0.15">
      <c r="A7" s="1" t="s">
        <v>117</v>
      </c>
      <c r="B7" s="1" t="s">
        <v>144</v>
      </c>
      <c r="C7" s="1" t="s">
        <v>171</v>
      </c>
      <c r="D7" s="1" t="s">
        <v>40</v>
      </c>
      <c r="E7" s="1" t="s">
        <v>169</v>
      </c>
      <c r="F7" s="1" t="s">
        <v>170</v>
      </c>
      <c r="G7" s="1" t="s">
        <v>159</v>
      </c>
      <c r="H7" s="1" t="s">
        <v>160</v>
      </c>
      <c r="I7" s="1">
        <v>1826</v>
      </c>
      <c r="J7" s="1" t="s">
        <v>14</v>
      </c>
      <c r="K7" s="1" t="s">
        <v>38</v>
      </c>
      <c r="L7" s="1" t="s">
        <v>39</v>
      </c>
      <c r="M7" s="1" t="s">
        <v>41</v>
      </c>
      <c r="N7" s="1" t="s">
        <v>17</v>
      </c>
      <c r="O7" s="1" t="s">
        <v>17</v>
      </c>
      <c r="P7" s="1" t="s">
        <v>42</v>
      </c>
      <c r="Q7" s="1" t="s">
        <v>20</v>
      </c>
      <c r="R7" s="1" t="s">
        <v>21</v>
      </c>
      <c r="S7" s="1" t="s">
        <v>131</v>
      </c>
      <c r="T7" s="1" t="s">
        <v>131</v>
      </c>
    </row>
    <row r="8" spans="1:20" x14ac:dyDescent="0.15">
      <c r="A8" s="1" t="s">
        <v>115</v>
      </c>
      <c r="B8" s="1" t="s">
        <v>146</v>
      </c>
      <c r="C8" s="1" t="s">
        <v>171</v>
      </c>
      <c r="D8" s="1" t="s">
        <v>27</v>
      </c>
      <c r="E8" s="1" t="s">
        <v>169</v>
      </c>
      <c r="F8" s="1" t="s">
        <v>170</v>
      </c>
      <c r="G8" s="1" t="s">
        <v>159</v>
      </c>
      <c r="H8" s="1" t="s">
        <v>160</v>
      </c>
      <c r="I8" s="1">
        <v>1826</v>
      </c>
      <c r="J8" s="1" t="s">
        <v>14</v>
      </c>
      <c r="K8" s="1" t="s">
        <v>38</v>
      </c>
      <c r="L8" s="1" t="s">
        <v>39</v>
      </c>
      <c r="M8" s="1" t="s">
        <v>43</v>
      </c>
      <c r="N8" s="1" t="s">
        <v>17</v>
      </c>
      <c r="O8" s="1" t="s">
        <v>29</v>
      </c>
      <c r="P8" s="1" t="s">
        <v>44</v>
      </c>
      <c r="Q8" s="1" t="s">
        <v>20</v>
      </c>
      <c r="R8" s="1" t="s">
        <v>21</v>
      </c>
      <c r="S8" s="1" t="s">
        <v>131</v>
      </c>
      <c r="T8" s="1" t="s">
        <v>131</v>
      </c>
    </row>
    <row r="9" spans="1:20" x14ac:dyDescent="0.15">
      <c r="A9" s="1" t="s">
        <v>116</v>
      </c>
      <c r="B9" s="1" t="s">
        <v>146</v>
      </c>
      <c r="C9" s="1" t="s">
        <v>171</v>
      </c>
      <c r="D9" s="1" t="s">
        <v>35</v>
      </c>
      <c r="E9" s="1" t="s">
        <v>169</v>
      </c>
      <c r="F9" s="1" t="s">
        <v>170</v>
      </c>
      <c r="G9" s="1" t="s">
        <v>159</v>
      </c>
      <c r="H9" s="1" t="s">
        <v>160</v>
      </c>
      <c r="I9" s="1">
        <v>1826</v>
      </c>
      <c r="J9" s="1" t="s">
        <v>14</v>
      </c>
      <c r="K9" s="1" t="s">
        <v>38</v>
      </c>
      <c r="L9" s="1" t="s">
        <v>39</v>
      </c>
      <c r="M9" s="1" t="s">
        <v>16</v>
      </c>
      <c r="N9" s="1" t="s">
        <v>17</v>
      </c>
      <c r="O9" s="1" t="s">
        <v>18</v>
      </c>
      <c r="P9" s="1" t="s">
        <v>19</v>
      </c>
      <c r="Q9" s="1" t="s">
        <v>20</v>
      </c>
      <c r="R9" s="1" t="s">
        <v>21</v>
      </c>
      <c r="S9" s="1" t="s">
        <v>131</v>
      </c>
      <c r="T9" s="1" t="s">
        <v>131</v>
      </c>
    </row>
    <row r="10" spans="1:20" x14ac:dyDescent="0.15">
      <c r="A10" s="1" t="s">
        <v>117</v>
      </c>
      <c r="B10" s="1" t="s">
        <v>144</v>
      </c>
      <c r="C10" s="1" t="s">
        <v>171</v>
      </c>
      <c r="D10" s="1" t="s">
        <v>47</v>
      </c>
      <c r="E10" s="1" t="s">
        <v>169</v>
      </c>
      <c r="F10" s="1" t="s">
        <v>170</v>
      </c>
      <c r="G10" s="1" t="s">
        <v>159</v>
      </c>
      <c r="H10" s="1" t="s">
        <v>160</v>
      </c>
      <c r="I10" s="1">
        <v>1826</v>
      </c>
      <c r="J10" s="1" t="s">
        <v>14</v>
      </c>
      <c r="K10" s="1" t="s">
        <v>45</v>
      </c>
      <c r="L10" s="1" t="s">
        <v>46</v>
      </c>
      <c r="M10" s="1" t="s">
        <v>36</v>
      </c>
      <c r="N10" s="1" t="s">
        <v>17</v>
      </c>
      <c r="O10" s="1" t="s">
        <v>17</v>
      </c>
      <c r="P10" s="1" t="s">
        <v>48</v>
      </c>
      <c r="Q10" s="1" t="s">
        <v>49</v>
      </c>
      <c r="R10" s="1" t="s">
        <v>21</v>
      </c>
      <c r="S10" s="1" t="s">
        <v>131</v>
      </c>
      <c r="T10" s="1" t="s">
        <v>131</v>
      </c>
    </row>
    <row r="11" spans="1:20" x14ac:dyDescent="0.15">
      <c r="A11" s="1" t="s">
        <v>114</v>
      </c>
      <c r="B11" s="1" t="s">
        <v>151</v>
      </c>
      <c r="C11" s="1" t="s">
        <v>172</v>
      </c>
      <c r="D11" s="1" t="s">
        <v>22</v>
      </c>
      <c r="E11" s="1" t="s">
        <v>169</v>
      </c>
      <c r="F11" s="1" t="s">
        <v>170</v>
      </c>
      <c r="G11" s="1" t="s">
        <v>159</v>
      </c>
      <c r="H11" s="1" t="s">
        <v>160</v>
      </c>
      <c r="I11" s="1">
        <v>1826</v>
      </c>
      <c r="J11" s="1" t="s">
        <v>14</v>
      </c>
      <c r="K11" s="1" t="s">
        <v>45</v>
      </c>
      <c r="L11" s="1" t="s">
        <v>46</v>
      </c>
      <c r="M11" s="1" t="s">
        <v>36</v>
      </c>
      <c r="N11" s="1" t="s">
        <v>17</v>
      </c>
      <c r="O11" s="1" t="s">
        <v>18</v>
      </c>
      <c r="P11" s="1" t="s">
        <v>37</v>
      </c>
      <c r="Q11" s="1" t="s">
        <v>20</v>
      </c>
      <c r="R11" s="1" t="s">
        <v>21</v>
      </c>
      <c r="S11" s="1" t="s">
        <v>131</v>
      </c>
      <c r="T11" s="1" t="s">
        <v>131</v>
      </c>
    </row>
    <row r="12" spans="1:20" x14ac:dyDescent="0.15">
      <c r="A12" s="1" t="s">
        <v>113</v>
      </c>
      <c r="B12" s="1" t="s">
        <v>150</v>
      </c>
      <c r="C12" s="1" t="s">
        <v>171</v>
      </c>
      <c r="D12" s="1" t="s">
        <v>15</v>
      </c>
      <c r="E12" s="1" t="s">
        <v>169</v>
      </c>
      <c r="F12" s="1" t="s">
        <v>170</v>
      </c>
      <c r="G12" s="1" t="s">
        <v>159</v>
      </c>
      <c r="H12" s="1" t="s">
        <v>160</v>
      </c>
      <c r="I12" s="1">
        <v>1826</v>
      </c>
      <c r="J12" s="1" t="s">
        <v>14</v>
      </c>
      <c r="K12" s="1" t="s">
        <v>45</v>
      </c>
      <c r="L12" s="1" t="s">
        <v>46</v>
      </c>
      <c r="M12" s="1" t="s">
        <v>60</v>
      </c>
      <c r="N12" s="1" t="s">
        <v>17</v>
      </c>
      <c r="O12" s="1" t="s">
        <v>18</v>
      </c>
      <c r="P12" s="1" t="s">
        <v>18</v>
      </c>
      <c r="Q12" s="1" t="s">
        <v>20</v>
      </c>
      <c r="R12" s="1" t="s">
        <v>21</v>
      </c>
      <c r="S12" s="1" t="s">
        <v>131</v>
      </c>
      <c r="T12" s="1" t="s">
        <v>131</v>
      </c>
    </row>
    <row r="13" spans="1:20" x14ac:dyDescent="0.15">
      <c r="A13" s="1" t="s">
        <v>115</v>
      </c>
      <c r="B13" s="1" t="s">
        <v>146</v>
      </c>
      <c r="C13" s="1" t="s">
        <v>171</v>
      </c>
      <c r="D13" s="1" t="s">
        <v>27</v>
      </c>
      <c r="E13" s="1" t="s">
        <v>169</v>
      </c>
      <c r="F13" s="1" t="s">
        <v>170</v>
      </c>
      <c r="G13" s="1" t="s">
        <v>159</v>
      </c>
      <c r="H13" s="1" t="s">
        <v>160</v>
      </c>
      <c r="I13" s="1">
        <v>1826</v>
      </c>
      <c r="J13" s="1" t="s">
        <v>14</v>
      </c>
      <c r="K13" s="1" t="s">
        <v>45</v>
      </c>
      <c r="L13" s="1" t="s">
        <v>46</v>
      </c>
      <c r="M13" s="1" t="s">
        <v>61</v>
      </c>
      <c r="N13" s="1" t="s">
        <v>17</v>
      </c>
      <c r="O13" s="1" t="s">
        <v>29</v>
      </c>
      <c r="P13" s="1" t="s">
        <v>62</v>
      </c>
      <c r="Q13" s="1" t="s">
        <v>20</v>
      </c>
      <c r="R13" s="1" t="s">
        <v>21</v>
      </c>
      <c r="S13" s="1" t="s">
        <v>131</v>
      </c>
      <c r="T13" s="1" t="s">
        <v>131</v>
      </c>
    </row>
    <row r="14" spans="1:20" x14ac:dyDescent="0.15">
      <c r="A14" s="1" t="s">
        <v>118</v>
      </c>
      <c r="B14" s="1" t="s">
        <v>146</v>
      </c>
      <c r="C14" s="1" t="s">
        <v>171</v>
      </c>
      <c r="D14" s="1" t="s">
        <v>50</v>
      </c>
      <c r="E14" s="1" t="s">
        <v>169</v>
      </c>
      <c r="F14" s="1" t="s">
        <v>170</v>
      </c>
      <c r="G14" s="1" t="s">
        <v>159</v>
      </c>
      <c r="H14" s="1" t="s">
        <v>160</v>
      </c>
      <c r="I14" s="1">
        <v>1826</v>
      </c>
      <c r="J14" s="1" t="s">
        <v>14</v>
      </c>
      <c r="K14" s="1" t="s">
        <v>45</v>
      </c>
      <c r="L14" s="1" t="s">
        <v>46</v>
      </c>
      <c r="M14" s="1" t="s">
        <v>51</v>
      </c>
      <c r="N14" s="1" t="s">
        <v>52</v>
      </c>
      <c r="O14" s="1" t="s">
        <v>17</v>
      </c>
      <c r="P14" s="1" t="s">
        <v>17</v>
      </c>
      <c r="Q14" s="1" t="s">
        <v>53</v>
      </c>
      <c r="R14" s="1" t="s">
        <v>21</v>
      </c>
      <c r="S14" s="1" t="s">
        <v>131</v>
      </c>
      <c r="T14" s="1" t="s">
        <v>131</v>
      </c>
    </row>
    <row r="15" spans="1:20" x14ac:dyDescent="0.15">
      <c r="A15" s="1" t="s">
        <v>119</v>
      </c>
      <c r="B15" s="1" t="s">
        <v>149</v>
      </c>
      <c r="C15" s="1" t="s">
        <v>171</v>
      </c>
      <c r="D15" s="1" t="s">
        <v>54</v>
      </c>
      <c r="E15" s="1" t="s">
        <v>169</v>
      </c>
      <c r="F15" s="1" t="s">
        <v>170</v>
      </c>
      <c r="G15" s="1" t="s">
        <v>159</v>
      </c>
      <c r="H15" s="1" t="s">
        <v>160</v>
      </c>
      <c r="I15" s="1">
        <v>1826</v>
      </c>
      <c r="J15" s="1" t="s">
        <v>14</v>
      </c>
      <c r="K15" s="1" t="s">
        <v>45</v>
      </c>
      <c r="L15" s="1" t="s">
        <v>46</v>
      </c>
      <c r="M15" s="1" t="s">
        <v>55</v>
      </c>
      <c r="N15" s="1" t="s">
        <v>56</v>
      </c>
      <c r="O15" s="1" t="s">
        <v>17</v>
      </c>
      <c r="P15" s="1" t="s">
        <v>17</v>
      </c>
      <c r="Q15" s="1" t="s">
        <v>57</v>
      </c>
      <c r="R15" s="1" t="s">
        <v>21</v>
      </c>
      <c r="S15" s="1" t="s">
        <v>131</v>
      </c>
      <c r="T15" s="1" t="s">
        <v>131</v>
      </c>
    </row>
    <row r="16" spans="1:20" x14ac:dyDescent="0.15">
      <c r="A16" s="1" t="s">
        <v>120</v>
      </c>
      <c r="B16" s="1" t="s">
        <v>147</v>
      </c>
      <c r="C16" s="1" t="s">
        <v>171</v>
      </c>
      <c r="D16" s="1" t="s">
        <v>58</v>
      </c>
      <c r="E16" s="1" t="s">
        <v>169</v>
      </c>
      <c r="F16" s="1" t="s">
        <v>170</v>
      </c>
      <c r="G16" s="1" t="s">
        <v>159</v>
      </c>
      <c r="H16" s="1" t="s">
        <v>160</v>
      </c>
      <c r="I16" s="1">
        <v>1826</v>
      </c>
      <c r="J16" s="1" t="s">
        <v>14</v>
      </c>
      <c r="K16" s="1" t="s">
        <v>45</v>
      </c>
      <c r="L16" s="1" t="s">
        <v>46</v>
      </c>
      <c r="M16" s="1" t="s">
        <v>55</v>
      </c>
      <c r="N16" s="1" t="s">
        <v>59</v>
      </c>
      <c r="O16" s="1" t="s">
        <v>17</v>
      </c>
      <c r="P16" s="1" t="s">
        <v>17</v>
      </c>
      <c r="Q16" s="1" t="s">
        <v>53</v>
      </c>
      <c r="R16" s="1" t="s">
        <v>21</v>
      </c>
      <c r="S16" s="1" t="s">
        <v>131</v>
      </c>
      <c r="T16" s="1" t="s">
        <v>131</v>
      </c>
    </row>
    <row r="17" spans="1:20" x14ac:dyDescent="0.15">
      <c r="A17" s="1" t="s">
        <v>117</v>
      </c>
      <c r="B17" s="1" t="s">
        <v>144</v>
      </c>
      <c r="C17" s="1" t="s">
        <v>171</v>
      </c>
      <c r="D17" s="1" t="s">
        <v>65</v>
      </c>
      <c r="E17" s="1" t="s">
        <v>169</v>
      </c>
      <c r="F17" s="1" t="s">
        <v>170</v>
      </c>
      <c r="G17" s="1" t="s">
        <v>159</v>
      </c>
      <c r="H17" s="1" t="s">
        <v>160</v>
      </c>
      <c r="I17" s="1">
        <v>1826</v>
      </c>
      <c r="J17" s="1" t="s">
        <v>14</v>
      </c>
      <c r="K17" s="1" t="s">
        <v>63</v>
      </c>
      <c r="L17" s="1" t="s">
        <v>64</v>
      </c>
      <c r="M17" s="1" t="s">
        <v>66</v>
      </c>
      <c r="N17" s="1" t="s">
        <v>17</v>
      </c>
      <c r="O17" s="1" t="s">
        <v>17</v>
      </c>
      <c r="P17" s="1" t="s">
        <v>67</v>
      </c>
      <c r="Q17" s="1" t="s">
        <v>49</v>
      </c>
      <c r="R17" s="1" t="s">
        <v>68</v>
      </c>
      <c r="S17" s="1" t="s">
        <v>131</v>
      </c>
      <c r="T17" s="1" t="s">
        <v>131</v>
      </c>
    </row>
    <row r="18" spans="1:20" x14ac:dyDescent="0.15">
      <c r="A18" s="1" t="s">
        <v>117</v>
      </c>
      <c r="B18" s="1" t="s">
        <v>144</v>
      </c>
      <c r="C18" s="1" t="s">
        <v>171</v>
      </c>
      <c r="D18" s="1" t="s">
        <v>69</v>
      </c>
      <c r="E18" s="1" t="s">
        <v>169</v>
      </c>
      <c r="F18" s="1" t="s">
        <v>170</v>
      </c>
      <c r="G18" s="1" t="s">
        <v>159</v>
      </c>
      <c r="H18" s="1" t="s">
        <v>160</v>
      </c>
      <c r="I18" s="1">
        <v>1826</v>
      </c>
      <c r="J18" s="1" t="s">
        <v>14</v>
      </c>
      <c r="K18" s="1" t="s">
        <v>63</v>
      </c>
      <c r="L18" s="1" t="s">
        <v>64</v>
      </c>
      <c r="M18" s="1" t="s">
        <v>36</v>
      </c>
      <c r="N18" s="1" t="s">
        <v>17</v>
      </c>
      <c r="O18" s="1" t="s">
        <v>17</v>
      </c>
      <c r="P18" s="1" t="s">
        <v>48</v>
      </c>
      <c r="Q18" s="1" t="s">
        <v>49</v>
      </c>
      <c r="R18" s="1" t="s">
        <v>21</v>
      </c>
      <c r="S18" s="1" t="s">
        <v>131</v>
      </c>
      <c r="T18" s="1" t="s">
        <v>131</v>
      </c>
    </row>
    <row r="19" spans="1:20" x14ac:dyDescent="0.15">
      <c r="A19" s="1" t="s">
        <v>114</v>
      </c>
      <c r="B19" s="1" t="s">
        <v>146</v>
      </c>
      <c r="C19" s="1" t="s">
        <v>171</v>
      </c>
      <c r="D19" s="1" t="s">
        <v>22</v>
      </c>
      <c r="E19" s="1" t="s">
        <v>169</v>
      </c>
      <c r="F19" s="1" t="s">
        <v>170</v>
      </c>
      <c r="G19" s="1" t="s">
        <v>159</v>
      </c>
      <c r="H19" s="1" t="s">
        <v>160</v>
      </c>
      <c r="I19" s="1">
        <v>1826</v>
      </c>
      <c r="J19" s="1" t="s">
        <v>14</v>
      </c>
      <c r="K19" s="1" t="s">
        <v>63</v>
      </c>
      <c r="L19" s="1" t="s">
        <v>64</v>
      </c>
      <c r="M19" s="1" t="s">
        <v>60</v>
      </c>
      <c r="N19" s="1" t="s">
        <v>17</v>
      </c>
      <c r="O19" s="1" t="s">
        <v>18</v>
      </c>
      <c r="P19" s="1" t="s">
        <v>17</v>
      </c>
      <c r="Q19" s="1" t="s">
        <v>20</v>
      </c>
      <c r="R19" s="1" t="s">
        <v>21</v>
      </c>
      <c r="S19" s="1" t="s">
        <v>131</v>
      </c>
      <c r="T19" s="1" t="s">
        <v>131</v>
      </c>
    </row>
    <row r="20" spans="1:20" x14ac:dyDescent="0.15">
      <c r="A20" s="1" t="s">
        <v>113</v>
      </c>
      <c r="B20" s="1" t="s">
        <v>146</v>
      </c>
      <c r="C20" s="1" t="s">
        <v>171</v>
      </c>
      <c r="D20" s="1" t="s">
        <v>15</v>
      </c>
      <c r="E20" s="1" t="s">
        <v>169</v>
      </c>
      <c r="F20" s="1" t="s">
        <v>170</v>
      </c>
      <c r="G20" s="1" t="s">
        <v>159</v>
      </c>
      <c r="H20" s="1" t="s">
        <v>160</v>
      </c>
      <c r="I20" s="1">
        <v>1826</v>
      </c>
      <c r="J20" s="1" t="s">
        <v>14</v>
      </c>
      <c r="K20" s="1" t="s">
        <v>63</v>
      </c>
      <c r="L20" s="1" t="s">
        <v>64</v>
      </c>
      <c r="M20" s="1" t="s">
        <v>60</v>
      </c>
      <c r="N20" s="1" t="s">
        <v>17</v>
      </c>
      <c r="O20" s="1" t="s">
        <v>18</v>
      </c>
      <c r="P20" s="1" t="s">
        <v>18</v>
      </c>
      <c r="Q20" s="1" t="s">
        <v>20</v>
      </c>
      <c r="R20" s="1" t="s">
        <v>21</v>
      </c>
      <c r="S20" s="1" t="s">
        <v>131</v>
      </c>
      <c r="T20" s="1" t="s">
        <v>131</v>
      </c>
    </row>
    <row r="21" spans="1:20" x14ac:dyDescent="0.15">
      <c r="A21" s="1" t="s">
        <v>116</v>
      </c>
      <c r="B21" s="1" t="s">
        <v>146</v>
      </c>
      <c r="C21" s="1" t="s">
        <v>171</v>
      </c>
      <c r="D21" s="1" t="s">
        <v>72</v>
      </c>
      <c r="E21" s="1" t="s">
        <v>169</v>
      </c>
      <c r="F21" s="1" t="s">
        <v>170</v>
      </c>
      <c r="G21" s="1" t="s">
        <v>159</v>
      </c>
      <c r="H21" s="1" t="s">
        <v>160</v>
      </c>
      <c r="I21" s="1">
        <v>1826</v>
      </c>
      <c r="J21" s="1" t="s">
        <v>14</v>
      </c>
      <c r="K21" s="1" t="s">
        <v>63</v>
      </c>
      <c r="L21" s="1" t="s">
        <v>64</v>
      </c>
      <c r="M21" s="1" t="s">
        <v>73</v>
      </c>
      <c r="N21" s="1" t="s">
        <v>17</v>
      </c>
      <c r="O21" s="1" t="s">
        <v>74</v>
      </c>
      <c r="P21" s="1" t="s">
        <v>17</v>
      </c>
      <c r="Q21" s="1" t="s">
        <v>20</v>
      </c>
      <c r="R21" s="1" t="s">
        <v>21</v>
      </c>
      <c r="S21" s="1" t="s">
        <v>131</v>
      </c>
      <c r="T21" s="1" t="s">
        <v>131</v>
      </c>
    </row>
    <row r="22" spans="1:20" x14ac:dyDescent="0.15">
      <c r="A22" s="1" t="s">
        <v>118</v>
      </c>
      <c r="B22" s="1" t="s">
        <v>146</v>
      </c>
      <c r="C22" s="1" t="s">
        <v>171</v>
      </c>
      <c r="D22" s="1" t="s">
        <v>50</v>
      </c>
      <c r="E22" s="1" t="s">
        <v>169</v>
      </c>
      <c r="F22" s="1" t="s">
        <v>170</v>
      </c>
      <c r="G22" s="1" t="s">
        <v>159</v>
      </c>
      <c r="H22" s="1" t="s">
        <v>160</v>
      </c>
      <c r="I22" s="1">
        <v>1826</v>
      </c>
      <c r="J22" s="1" t="s">
        <v>14</v>
      </c>
      <c r="K22" s="1" t="s">
        <v>63</v>
      </c>
      <c r="L22" s="1" t="s">
        <v>64</v>
      </c>
      <c r="M22" s="1" t="s">
        <v>51</v>
      </c>
      <c r="N22" s="1" t="s">
        <v>52</v>
      </c>
      <c r="O22" s="1" t="s">
        <v>17</v>
      </c>
      <c r="P22" s="1" t="s">
        <v>17</v>
      </c>
      <c r="Q22" s="1" t="s">
        <v>53</v>
      </c>
      <c r="R22" s="1" t="s">
        <v>21</v>
      </c>
      <c r="S22" s="1" t="s">
        <v>131</v>
      </c>
      <c r="T22" s="1" t="s">
        <v>131</v>
      </c>
    </row>
    <row r="23" spans="1:20" x14ac:dyDescent="0.15">
      <c r="A23" s="1" t="s">
        <v>119</v>
      </c>
      <c r="B23" s="1" t="s">
        <v>146</v>
      </c>
      <c r="C23" s="1" t="s">
        <v>171</v>
      </c>
      <c r="D23" s="1" t="s">
        <v>54</v>
      </c>
      <c r="E23" s="1" t="s">
        <v>169</v>
      </c>
      <c r="F23" s="1" t="s">
        <v>170</v>
      </c>
      <c r="G23" s="1" t="s">
        <v>159</v>
      </c>
      <c r="H23" s="1" t="s">
        <v>160</v>
      </c>
      <c r="I23" s="1">
        <v>1826</v>
      </c>
      <c r="J23" s="1" t="s">
        <v>14</v>
      </c>
      <c r="K23" s="1" t="s">
        <v>63</v>
      </c>
      <c r="L23" s="1" t="s">
        <v>64</v>
      </c>
      <c r="M23" s="1" t="s">
        <v>51</v>
      </c>
      <c r="N23" s="1" t="s">
        <v>70</v>
      </c>
      <c r="O23" s="1" t="s">
        <v>17</v>
      </c>
      <c r="P23" s="1" t="s">
        <v>17</v>
      </c>
      <c r="Q23" s="1" t="s">
        <v>57</v>
      </c>
      <c r="R23" s="1" t="s">
        <v>21</v>
      </c>
      <c r="S23" s="1" t="s">
        <v>131</v>
      </c>
      <c r="T23" s="1" t="s">
        <v>131</v>
      </c>
    </row>
    <row r="24" spans="1:20" x14ac:dyDescent="0.15">
      <c r="A24" s="1" t="s">
        <v>120</v>
      </c>
      <c r="B24" s="1" t="s">
        <v>146</v>
      </c>
      <c r="C24" s="1" t="s">
        <v>171</v>
      </c>
      <c r="D24" s="1" t="s">
        <v>58</v>
      </c>
      <c r="E24" s="1" t="s">
        <v>169</v>
      </c>
      <c r="F24" s="1" t="s">
        <v>170</v>
      </c>
      <c r="G24" s="1" t="s">
        <v>159</v>
      </c>
      <c r="H24" s="1" t="s">
        <v>160</v>
      </c>
      <c r="I24" s="1">
        <v>1826</v>
      </c>
      <c r="J24" s="1" t="s">
        <v>14</v>
      </c>
      <c r="K24" s="1" t="s">
        <v>63</v>
      </c>
      <c r="L24" s="1" t="s">
        <v>64</v>
      </c>
      <c r="M24" s="1" t="s">
        <v>51</v>
      </c>
      <c r="N24" s="1" t="s">
        <v>71</v>
      </c>
      <c r="O24" s="1" t="s">
        <v>17</v>
      </c>
      <c r="P24" s="1" t="s">
        <v>17</v>
      </c>
      <c r="Q24" s="1" t="s">
        <v>53</v>
      </c>
      <c r="R24" s="1" t="s">
        <v>21</v>
      </c>
      <c r="S24" s="1" t="s">
        <v>131</v>
      </c>
      <c r="T24" s="1" t="s">
        <v>131</v>
      </c>
    </row>
    <row r="25" spans="1:20" x14ac:dyDescent="0.15">
      <c r="A25" s="1" t="s">
        <v>114</v>
      </c>
      <c r="B25" s="1" t="s">
        <v>146</v>
      </c>
      <c r="C25" s="1" t="s">
        <v>171</v>
      </c>
      <c r="D25" s="1" t="s">
        <v>22</v>
      </c>
      <c r="E25" s="1" t="s">
        <v>169</v>
      </c>
      <c r="F25" s="1" t="s">
        <v>170</v>
      </c>
      <c r="G25" s="1" t="s">
        <v>159</v>
      </c>
      <c r="H25" s="1" t="s">
        <v>160</v>
      </c>
      <c r="I25" s="1">
        <v>1826</v>
      </c>
      <c r="J25" s="1" t="s">
        <v>14</v>
      </c>
      <c r="K25" s="1" t="s">
        <v>75</v>
      </c>
      <c r="L25" s="1" t="s">
        <v>76</v>
      </c>
      <c r="M25" s="1" t="s">
        <v>28</v>
      </c>
      <c r="N25" s="1" t="s">
        <v>17</v>
      </c>
      <c r="O25" s="1" t="s">
        <v>18</v>
      </c>
      <c r="P25" s="1" t="s">
        <v>77</v>
      </c>
      <c r="Q25" s="1" t="s">
        <v>20</v>
      </c>
      <c r="R25" s="1" t="s">
        <v>21</v>
      </c>
      <c r="S25" s="1" t="s">
        <v>131</v>
      </c>
      <c r="T25" s="1" t="s">
        <v>131</v>
      </c>
    </row>
    <row r="26" spans="1:20" x14ac:dyDescent="0.15">
      <c r="A26" s="1" t="s">
        <v>113</v>
      </c>
      <c r="B26" s="1" t="s">
        <v>146</v>
      </c>
      <c r="C26" s="1" t="s">
        <v>171</v>
      </c>
      <c r="D26" s="1" t="s">
        <v>15</v>
      </c>
      <c r="E26" s="1" t="s">
        <v>169</v>
      </c>
      <c r="F26" s="1" t="s">
        <v>170</v>
      </c>
      <c r="G26" s="1" t="s">
        <v>159</v>
      </c>
      <c r="H26" s="1" t="s">
        <v>160</v>
      </c>
      <c r="I26" s="1">
        <v>1826</v>
      </c>
      <c r="J26" s="1" t="s">
        <v>14</v>
      </c>
      <c r="K26" s="1" t="s">
        <v>75</v>
      </c>
      <c r="L26" s="1" t="s">
        <v>76</v>
      </c>
      <c r="M26" s="1" t="s">
        <v>28</v>
      </c>
      <c r="N26" s="1" t="s">
        <v>17</v>
      </c>
      <c r="O26" s="1" t="s">
        <v>18</v>
      </c>
      <c r="P26" s="1" t="s">
        <v>77</v>
      </c>
      <c r="Q26" s="1" t="s">
        <v>20</v>
      </c>
      <c r="R26" s="1" t="s">
        <v>21</v>
      </c>
      <c r="S26" s="1" t="s">
        <v>131</v>
      </c>
      <c r="T26" s="1" t="s">
        <v>131</v>
      </c>
    </row>
    <row r="27" spans="1:20" x14ac:dyDescent="0.15">
      <c r="A27" s="1" t="s">
        <v>115</v>
      </c>
      <c r="B27" s="1" t="s">
        <v>146</v>
      </c>
      <c r="C27" s="1" t="s">
        <v>172</v>
      </c>
      <c r="D27" s="1" t="s">
        <v>27</v>
      </c>
      <c r="E27" s="1" t="s">
        <v>169</v>
      </c>
      <c r="F27" s="1" t="s">
        <v>170</v>
      </c>
      <c r="G27" s="1" t="s">
        <v>159</v>
      </c>
      <c r="H27" s="1" t="s">
        <v>160</v>
      </c>
      <c r="I27" s="1">
        <v>1826</v>
      </c>
      <c r="J27" s="1" t="s">
        <v>14</v>
      </c>
      <c r="K27" s="1" t="s">
        <v>75</v>
      </c>
      <c r="L27" s="1" t="s">
        <v>76</v>
      </c>
      <c r="M27" s="1" t="s">
        <v>78</v>
      </c>
      <c r="N27" s="1" t="s">
        <v>17</v>
      </c>
      <c r="O27" s="1" t="s">
        <v>29</v>
      </c>
      <c r="P27" s="1" t="s">
        <v>79</v>
      </c>
      <c r="Q27" s="1" t="s">
        <v>20</v>
      </c>
      <c r="R27" s="1" t="s">
        <v>21</v>
      </c>
      <c r="S27" s="1" t="s">
        <v>131</v>
      </c>
      <c r="T27" s="1" t="s">
        <v>131</v>
      </c>
    </row>
    <row r="28" spans="1:20" x14ac:dyDescent="0.15">
      <c r="A28" s="1" t="s">
        <v>117</v>
      </c>
      <c r="B28" s="1" t="s">
        <v>144</v>
      </c>
      <c r="C28" s="1" t="s">
        <v>171</v>
      </c>
      <c r="D28" s="1" t="s">
        <v>83</v>
      </c>
      <c r="E28" s="1" t="s">
        <v>169</v>
      </c>
      <c r="F28" s="1" t="s">
        <v>170</v>
      </c>
      <c r="G28" s="1" t="s">
        <v>163</v>
      </c>
      <c r="H28" s="1" t="s">
        <v>160</v>
      </c>
      <c r="I28" s="1">
        <v>1827</v>
      </c>
      <c r="J28" s="1" t="s">
        <v>82</v>
      </c>
      <c r="K28" s="1" t="s">
        <v>80</v>
      </c>
      <c r="L28" s="1" t="s">
        <v>81</v>
      </c>
      <c r="M28" s="1" t="s">
        <v>84</v>
      </c>
      <c r="N28" s="1" t="s">
        <v>17</v>
      </c>
      <c r="O28" s="1" t="s">
        <v>17</v>
      </c>
      <c r="P28" s="1" t="s">
        <v>29</v>
      </c>
      <c r="Q28" s="1" t="s">
        <v>49</v>
      </c>
      <c r="R28" s="1" t="s">
        <v>68</v>
      </c>
      <c r="S28" s="1" t="s">
        <v>131</v>
      </c>
      <c r="T28" s="1" t="s">
        <v>131</v>
      </c>
    </row>
    <row r="29" spans="1:20" x14ac:dyDescent="0.15">
      <c r="A29" s="1" t="s">
        <v>117</v>
      </c>
      <c r="B29" s="1" t="s">
        <v>145</v>
      </c>
      <c r="C29" s="1" t="s">
        <v>171</v>
      </c>
      <c r="D29" s="1" t="s">
        <v>87</v>
      </c>
      <c r="E29" s="1" t="s">
        <v>169</v>
      </c>
      <c r="F29" s="1" t="s">
        <v>170</v>
      </c>
      <c r="G29" s="1" t="s">
        <v>163</v>
      </c>
      <c r="H29" s="1" t="s">
        <v>160</v>
      </c>
      <c r="I29" s="1">
        <v>1827</v>
      </c>
      <c r="J29" s="1" t="s">
        <v>82</v>
      </c>
      <c r="K29" s="1" t="s">
        <v>85</v>
      </c>
      <c r="L29" s="1" t="s">
        <v>86</v>
      </c>
      <c r="M29" s="1" t="s">
        <v>60</v>
      </c>
      <c r="N29" s="1" t="s">
        <v>17</v>
      </c>
      <c r="O29" s="1" t="s">
        <v>17</v>
      </c>
      <c r="P29" s="1" t="s">
        <v>18</v>
      </c>
      <c r="Q29" s="1" t="s">
        <v>49</v>
      </c>
      <c r="R29" s="1" t="s">
        <v>21</v>
      </c>
      <c r="S29" s="1" t="s">
        <v>131</v>
      </c>
      <c r="T29" s="1" t="s">
        <v>131</v>
      </c>
    </row>
    <row r="30" spans="1:20" x14ac:dyDescent="0.15">
      <c r="A30" s="1" t="s">
        <v>117</v>
      </c>
      <c r="B30" s="1" t="s">
        <v>145</v>
      </c>
      <c r="C30" s="1" t="s">
        <v>171</v>
      </c>
      <c r="D30" s="1" t="s">
        <v>88</v>
      </c>
      <c r="E30" s="1" t="s">
        <v>169</v>
      </c>
      <c r="F30" s="1" t="s">
        <v>170</v>
      </c>
      <c r="G30" s="1" t="s">
        <v>163</v>
      </c>
      <c r="H30" s="1" t="s">
        <v>160</v>
      </c>
      <c r="I30" s="1">
        <v>1827</v>
      </c>
      <c r="J30" s="1" t="s">
        <v>82</v>
      </c>
      <c r="K30" s="1" t="s">
        <v>85</v>
      </c>
      <c r="L30" s="1" t="s">
        <v>86</v>
      </c>
      <c r="M30" s="1" t="s">
        <v>89</v>
      </c>
      <c r="N30" s="1" t="s">
        <v>17</v>
      </c>
      <c r="O30" s="1" t="s">
        <v>17</v>
      </c>
      <c r="P30" s="1" t="s">
        <v>90</v>
      </c>
      <c r="Q30" s="1" t="s">
        <v>49</v>
      </c>
      <c r="R30" s="1" t="s">
        <v>21</v>
      </c>
      <c r="S30" s="1" t="s">
        <v>131</v>
      </c>
      <c r="T30" s="1" t="s">
        <v>131</v>
      </c>
    </row>
    <row r="31" spans="1:20" x14ac:dyDescent="0.15">
      <c r="A31" s="1" t="s">
        <v>117</v>
      </c>
      <c r="B31" s="1" t="s">
        <v>144</v>
      </c>
      <c r="C31" s="1" t="s">
        <v>173</v>
      </c>
      <c r="D31" s="1" t="s">
        <v>91</v>
      </c>
      <c r="E31" s="1" t="s">
        <v>169</v>
      </c>
      <c r="F31" s="1" t="s">
        <v>170</v>
      </c>
      <c r="G31" s="1" t="s">
        <v>163</v>
      </c>
      <c r="H31" s="1" t="s">
        <v>160</v>
      </c>
      <c r="I31" s="1">
        <v>1827</v>
      </c>
      <c r="J31" s="1" t="s">
        <v>82</v>
      </c>
      <c r="K31" s="1" t="s">
        <v>85</v>
      </c>
      <c r="L31" s="1" t="s">
        <v>86</v>
      </c>
      <c r="M31" s="1" t="s">
        <v>60</v>
      </c>
      <c r="N31" s="1" t="s">
        <v>17</v>
      </c>
      <c r="O31" s="1" t="s">
        <v>17</v>
      </c>
      <c r="P31" s="1" t="s">
        <v>18</v>
      </c>
      <c r="Q31" s="1" t="s">
        <v>49</v>
      </c>
      <c r="R31" s="1" t="s">
        <v>21</v>
      </c>
      <c r="S31" s="1" t="s">
        <v>131</v>
      </c>
      <c r="T31" s="1" t="s">
        <v>131</v>
      </c>
    </row>
    <row r="32" spans="1:20" x14ac:dyDescent="0.15">
      <c r="A32" s="1" t="s">
        <v>117</v>
      </c>
      <c r="B32" s="1" t="s">
        <v>144</v>
      </c>
      <c r="C32" s="1" t="s">
        <v>171</v>
      </c>
      <c r="D32" s="1" t="s">
        <v>92</v>
      </c>
      <c r="E32" s="1" t="s">
        <v>169</v>
      </c>
      <c r="F32" s="1" t="s">
        <v>170</v>
      </c>
      <c r="G32" s="1" t="s">
        <v>163</v>
      </c>
      <c r="H32" s="1" t="s">
        <v>160</v>
      </c>
      <c r="I32" s="1">
        <v>1827</v>
      </c>
      <c r="J32" s="1" t="s">
        <v>82</v>
      </c>
      <c r="K32" s="1" t="s">
        <v>85</v>
      </c>
      <c r="L32" s="1" t="s">
        <v>86</v>
      </c>
      <c r="M32" s="1" t="s">
        <v>60</v>
      </c>
      <c r="N32" s="1" t="s">
        <v>17</v>
      </c>
      <c r="O32" s="1" t="s">
        <v>17</v>
      </c>
      <c r="P32" s="1" t="s">
        <v>18</v>
      </c>
      <c r="Q32" s="1" t="s">
        <v>49</v>
      </c>
      <c r="R32" s="1" t="s">
        <v>68</v>
      </c>
      <c r="S32" s="1" t="s">
        <v>131</v>
      </c>
      <c r="T32" s="1" t="s">
        <v>131</v>
      </c>
    </row>
    <row r="33" spans="1:20" x14ac:dyDescent="0.15">
      <c r="A33" s="1" t="s">
        <v>117</v>
      </c>
      <c r="B33" s="1" t="s">
        <v>144</v>
      </c>
      <c r="C33" s="1" t="s">
        <v>171</v>
      </c>
      <c r="D33" s="1" t="s">
        <v>83</v>
      </c>
      <c r="E33" s="1" t="s">
        <v>169</v>
      </c>
      <c r="F33" s="1" t="s">
        <v>170</v>
      </c>
      <c r="G33" s="1" t="s">
        <v>163</v>
      </c>
      <c r="H33" s="1" t="s">
        <v>160</v>
      </c>
      <c r="I33" s="1">
        <v>1827</v>
      </c>
      <c r="J33" s="1" t="s">
        <v>82</v>
      </c>
      <c r="K33" s="1" t="s">
        <v>85</v>
      </c>
      <c r="L33" s="1" t="s">
        <v>86</v>
      </c>
      <c r="M33" s="1" t="s">
        <v>93</v>
      </c>
      <c r="N33" s="1" t="s">
        <v>17</v>
      </c>
      <c r="O33" s="1" t="s">
        <v>17</v>
      </c>
      <c r="P33" s="1" t="s">
        <v>94</v>
      </c>
      <c r="Q33" s="1" t="s">
        <v>49</v>
      </c>
      <c r="R33" s="1" t="s">
        <v>68</v>
      </c>
      <c r="S33" s="1" t="s">
        <v>131</v>
      </c>
      <c r="T33" s="1" t="s">
        <v>131</v>
      </c>
    </row>
    <row r="34" spans="1:20" x14ac:dyDescent="0.15">
      <c r="A34" s="1" t="s">
        <v>117</v>
      </c>
      <c r="B34" s="1" t="s">
        <v>144</v>
      </c>
      <c r="C34" s="1" t="s">
        <v>171</v>
      </c>
      <c r="D34" s="1" t="s">
        <v>95</v>
      </c>
      <c r="E34" s="1" t="s">
        <v>169</v>
      </c>
      <c r="F34" s="1" t="s">
        <v>170</v>
      </c>
      <c r="G34" s="1" t="s">
        <v>163</v>
      </c>
      <c r="H34" s="1" t="s">
        <v>160</v>
      </c>
      <c r="I34" s="1">
        <v>1827</v>
      </c>
      <c r="J34" s="1" t="s">
        <v>82</v>
      </c>
      <c r="K34" s="1" t="s">
        <v>85</v>
      </c>
      <c r="L34" s="1" t="s">
        <v>86</v>
      </c>
      <c r="M34" s="1" t="s">
        <v>60</v>
      </c>
      <c r="N34" s="1" t="s">
        <v>17</v>
      </c>
      <c r="O34" s="1" t="s">
        <v>17</v>
      </c>
      <c r="P34" s="1" t="s">
        <v>18</v>
      </c>
      <c r="Q34" s="1" t="s">
        <v>49</v>
      </c>
      <c r="R34" s="1" t="s">
        <v>21</v>
      </c>
      <c r="S34" s="1" t="s">
        <v>131</v>
      </c>
      <c r="T34" s="1" t="s">
        <v>131</v>
      </c>
    </row>
    <row r="35" spans="1:20" x14ac:dyDescent="0.15">
      <c r="A35" s="1" t="s">
        <v>117</v>
      </c>
      <c r="B35" s="1" t="s">
        <v>145</v>
      </c>
      <c r="C35" s="1" t="s">
        <v>172</v>
      </c>
      <c r="D35" s="1" t="s">
        <v>96</v>
      </c>
      <c r="E35" s="1" t="s">
        <v>169</v>
      </c>
      <c r="F35" s="1" t="s">
        <v>170</v>
      </c>
      <c r="G35" s="1" t="s">
        <v>163</v>
      </c>
      <c r="H35" s="1" t="s">
        <v>160</v>
      </c>
      <c r="I35" s="1">
        <v>1827</v>
      </c>
      <c r="J35" s="1" t="s">
        <v>82</v>
      </c>
      <c r="K35" s="1" t="s">
        <v>85</v>
      </c>
      <c r="L35" s="1" t="s">
        <v>86</v>
      </c>
      <c r="M35" s="1" t="s">
        <v>60</v>
      </c>
      <c r="N35" s="1" t="s">
        <v>17</v>
      </c>
      <c r="O35" s="1" t="s">
        <v>17</v>
      </c>
      <c r="P35" s="1" t="s">
        <v>18</v>
      </c>
      <c r="Q35" s="1" t="s">
        <v>49</v>
      </c>
      <c r="R35" s="1" t="s">
        <v>21</v>
      </c>
      <c r="S35" s="1" t="s">
        <v>131</v>
      </c>
      <c r="T35" s="1" t="s">
        <v>131</v>
      </c>
    </row>
    <row r="36" spans="1:20" x14ac:dyDescent="0.15">
      <c r="A36" s="1" t="s">
        <v>117</v>
      </c>
      <c r="B36" s="1" t="s">
        <v>144</v>
      </c>
      <c r="C36" s="1" t="s">
        <v>171</v>
      </c>
      <c r="D36" s="1" t="s">
        <v>97</v>
      </c>
      <c r="E36" s="1" t="s">
        <v>169</v>
      </c>
      <c r="F36" s="1" t="s">
        <v>170</v>
      </c>
      <c r="G36" s="1" t="s">
        <v>163</v>
      </c>
      <c r="H36" s="1" t="s">
        <v>160</v>
      </c>
      <c r="I36" s="1">
        <v>1827</v>
      </c>
      <c r="J36" s="1" t="s">
        <v>82</v>
      </c>
      <c r="K36" s="1" t="s">
        <v>85</v>
      </c>
      <c r="L36" s="1" t="s">
        <v>86</v>
      </c>
      <c r="M36" s="1" t="s">
        <v>60</v>
      </c>
      <c r="N36" s="1" t="s">
        <v>17</v>
      </c>
      <c r="O36" s="1" t="s">
        <v>17</v>
      </c>
      <c r="P36" s="1" t="s">
        <v>18</v>
      </c>
      <c r="Q36" s="1" t="s">
        <v>49</v>
      </c>
      <c r="R36" s="1" t="s">
        <v>21</v>
      </c>
      <c r="S36" s="1" t="s">
        <v>131</v>
      </c>
      <c r="T36" s="1" t="s">
        <v>131</v>
      </c>
    </row>
    <row r="37" spans="1:20" x14ac:dyDescent="0.15">
      <c r="A37" s="1" t="s">
        <v>117</v>
      </c>
      <c r="B37" s="1" t="s">
        <v>145</v>
      </c>
      <c r="C37" s="1" t="s">
        <v>171</v>
      </c>
      <c r="D37" s="1" t="s">
        <v>100</v>
      </c>
      <c r="E37" s="1" t="s">
        <v>169</v>
      </c>
      <c r="F37" s="1" t="s">
        <v>170</v>
      </c>
      <c r="G37" s="1" t="s">
        <v>163</v>
      </c>
      <c r="H37" s="1" t="s">
        <v>160</v>
      </c>
      <c r="I37" s="1">
        <v>1827</v>
      </c>
      <c r="J37" s="1" t="s">
        <v>82</v>
      </c>
      <c r="K37" s="1" t="s">
        <v>98</v>
      </c>
      <c r="L37" s="1" t="s">
        <v>99</v>
      </c>
      <c r="M37" s="1" t="s">
        <v>101</v>
      </c>
      <c r="N37" s="1" t="s">
        <v>59</v>
      </c>
      <c r="O37" s="1" t="s">
        <v>17</v>
      </c>
      <c r="P37" s="1" t="s">
        <v>102</v>
      </c>
      <c r="Q37" s="1" t="s">
        <v>53</v>
      </c>
      <c r="R37" s="1" t="s">
        <v>21</v>
      </c>
      <c r="S37" s="1" t="s">
        <v>131</v>
      </c>
      <c r="T37" s="1" t="s">
        <v>131</v>
      </c>
    </row>
    <row r="38" spans="1:20" x14ac:dyDescent="0.15">
      <c r="A38" s="1" t="s">
        <v>117</v>
      </c>
      <c r="B38" s="1" t="s">
        <v>145</v>
      </c>
      <c r="C38" s="1" t="s">
        <v>172</v>
      </c>
      <c r="D38" s="1" t="s">
        <v>105</v>
      </c>
      <c r="E38" s="1" t="s">
        <v>169</v>
      </c>
      <c r="F38" s="1" t="s">
        <v>170</v>
      </c>
      <c r="G38" s="1" t="s">
        <v>163</v>
      </c>
      <c r="H38" s="1" t="s">
        <v>160</v>
      </c>
      <c r="I38" s="1">
        <v>1827</v>
      </c>
      <c r="J38" s="1" t="s">
        <v>82</v>
      </c>
      <c r="K38" s="1" t="s">
        <v>98</v>
      </c>
      <c r="L38" s="1" t="s">
        <v>99</v>
      </c>
      <c r="M38" s="1"/>
      <c r="N38" s="1" t="s">
        <v>17</v>
      </c>
      <c r="O38" s="1" t="s">
        <v>17</v>
      </c>
      <c r="P38" s="1" t="s">
        <v>17</v>
      </c>
      <c r="Q38" s="1" t="s">
        <v>20</v>
      </c>
      <c r="R38" s="1" t="s">
        <v>21</v>
      </c>
      <c r="S38" s="1" t="s">
        <v>131</v>
      </c>
      <c r="T38" s="1" t="s">
        <v>131</v>
      </c>
    </row>
    <row r="39" spans="1:20" x14ac:dyDescent="0.15">
      <c r="A39" s="1" t="s">
        <v>117</v>
      </c>
      <c r="B39" s="1" t="s">
        <v>144</v>
      </c>
      <c r="C39" s="1" t="s">
        <v>171</v>
      </c>
      <c r="D39" s="1" t="s">
        <v>106</v>
      </c>
      <c r="E39" s="1" t="s">
        <v>169</v>
      </c>
      <c r="F39" s="1" t="s">
        <v>170</v>
      </c>
      <c r="G39" s="1" t="s">
        <v>163</v>
      </c>
      <c r="H39" s="1" t="s">
        <v>160</v>
      </c>
      <c r="I39" s="1">
        <v>1827</v>
      </c>
      <c r="J39" s="1" t="s">
        <v>82</v>
      </c>
      <c r="K39" s="1" t="s">
        <v>98</v>
      </c>
      <c r="L39" s="1" t="s">
        <v>99</v>
      </c>
      <c r="M39" s="1" t="s">
        <v>107</v>
      </c>
      <c r="N39" s="1" t="s">
        <v>17</v>
      </c>
      <c r="O39" s="1" t="s">
        <v>108</v>
      </c>
      <c r="P39" s="1" t="s">
        <v>17</v>
      </c>
      <c r="Q39" s="1" t="s">
        <v>109</v>
      </c>
      <c r="R39" s="1" t="s">
        <v>21</v>
      </c>
      <c r="S39" s="1" t="s">
        <v>131</v>
      </c>
      <c r="T39" s="1" t="s">
        <v>131</v>
      </c>
    </row>
    <row r="40" spans="1:20" x14ac:dyDescent="0.15">
      <c r="A40" s="1" t="s">
        <v>117</v>
      </c>
      <c r="B40" s="1" t="s">
        <v>144</v>
      </c>
      <c r="C40" s="1" t="s">
        <v>171</v>
      </c>
      <c r="D40" s="1" t="s">
        <v>110</v>
      </c>
      <c r="E40" s="1" t="s">
        <v>169</v>
      </c>
      <c r="F40" s="1" t="s">
        <v>170</v>
      </c>
      <c r="G40" s="1" t="s">
        <v>163</v>
      </c>
      <c r="H40" s="1" t="s">
        <v>160</v>
      </c>
      <c r="I40" s="1">
        <v>1827</v>
      </c>
      <c r="J40" s="1" t="s">
        <v>82</v>
      </c>
      <c r="K40" s="1" t="s">
        <v>98</v>
      </c>
      <c r="L40" s="1" t="s">
        <v>99</v>
      </c>
      <c r="M40" s="1" t="s">
        <v>111</v>
      </c>
      <c r="N40" s="1" t="s">
        <v>17</v>
      </c>
      <c r="O40" s="1" t="s">
        <v>77</v>
      </c>
      <c r="P40" s="1" t="s">
        <v>17</v>
      </c>
      <c r="Q40" s="1" t="s">
        <v>109</v>
      </c>
      <c r="R40" s="1" t="s">
        <v>21</v>
      </c>
      <c r="S40" s="1" t="s">
        <v>131</v>
      </c>
      <c r="T40" s="1" t="s">
        <v>131</v>
      </c>
    </row>
    <row r="41" spans="1:20" x14ac:dyDescent="0.15">
      <c r="A41" s="1" t="s">
        <v>114</v>
      </c>
      <c r="B41" s="1" t="s">
        <v>146</v>
      </c>
      <c r="C41" s="1" t="s">
        <v>171</v>
      </c>
      <c r="D41" s="1" t="s">
        <v>22</v>
      </c>
      <c r="E41" s="1" t="s">
        <v>169</v>
      </c>
      <c r="F41" s="1" t="s">
        <v>170</v>
      </c>
      <c r="G41" s="1" t="s">
        <v>163</v>
      </c>
      <c r="H41" s="1" t="s">
        <v>160</v>
      </c>
      <c r="I41" s="1">
        <v>1827</v>
      </c>
      <c r="J41" s="1" t="s">
        <v>82</v>
      </c>
      <c r="K41" s="1" t="s">
        <v>98</v>
      </c>
      <c r="L41" s="1" t="s">
        <v>99</v>
      </c>
      <c r="M41" s="1" t="s">
        <v>103</v>
      </c>
      <c r="N41" s="1" t="s">
        <v>17</v>
      </c>
      <c r="O41" s="1" t="s">
        <v>102</v>
      </c>
      <c r="P41" s="1" t="s">
        <v>104</v>
      </c>
      <c r="Q41" s="1" t="s">
        <v>20</v>
      </c>
      <c r="R41" s="1" t="s">
        <v>21</v>
      </c>
      <c r="S41" s="1" t="s">
        <v>131</v>
      </c>
      <c r="T41" s="1" t="s">
        <v>131</v>
      </c>
    </row>
    <row r="42" spans="1:20" x14ac:dyDescent="0.15">
      <c r="A42" s="1" t="s">
        <v>116</v>
      </c>
      <c r="B42" s="1" t="s">
        <v>146</v>
      </c>
      <c r="C42" s="1" t="s">
        <v>171</v>
      </c>
      <c r="D42" s="1" t="s">
        <v>72</v>
      </c>
      <c r="E42" s="1" t="s">
        <v>169</v>
      </c>
      <c r="F42" s="1" t="s">
        <v>170</v>
      </c>
      <c r="G42" s="1" t="s">
        <v>163</v>
      </c>
      <c r="H42" s="1" t="s">
        <v>160</v>
      </c>
      <c r="I42" s="1">
        <v>1827</v>
      </c>
      <c r="J42" s="1" t="s">
        <v>82</v>
      </c>
      <c r="K42" s="1" t="s">
        <v>98</v>
      </c>
      <c r="L42" s="1" t="s">
        <v>99</v>
      </c>
      <c r="M42" s="1" t="s">
        <v>43</v>
      </c>
      <c r="N42" s="1" t="s">
        <v>17</v>
      </c>
      <c r="O42" s="1" t="s">
        <v>74</v>
      </c>
      <c r="P42" s="1" t="s">
        <v>102</v>
      </c>
      <c r="Q42" s="1" t="s">
        <v>20</v>
      </c>
      <c r="R42" s="1" t="s">
        <v>21</v>
      </c>
      <c r="S42" s="1" t="s">
        <v>131</v>
      </c>
      <c r="T42" s="1" t="s">
        <v>131</v>
      </c>
    </row>
    <row r="43" spans="1:20" x14ac:dyDescent="0.15">
      <c r="A43" s="1" t="s">
        <v>117</v>
      </c>
      <c r="B43" s="1" t="s">
        <v>144</v>
      </c>
      <c r="C43" s="1" t="s">
        <v>173</v>
      </c>
      <c r="D43" s="1" t="s">
        <v>91</v>
      </c>
      <c r="E43" s="1" t="s">
        <v>157</v>
      </c>
      <c r="F43" s="1" t="s">
        <v>158</v>
      </c>
      <c r="G43" s="1" t="s">
        <v>179</v>
      </c>
      <c r="H43" s="1" t="s">
        <v>178</v>
      </c>
      <c r="I43" s="1" t="s">
        <v>177</v>
      </c>
      <c r="J43" s="1" t="s">
        <v>176</v>
      </c>
      <c r="K43" s="1" t="s">
        <v>174</v>
      </c>
      <c r="L43" s="1" t="s">
        <v>175</v>
      </c>
      <c r="M43" s="1" t="s">
        <v>36</v>
      </c>
      <c r="N43" s="1" t="s">
        <v>59</v>
      </c>
      <c r="O43" s="1" t="s">
        <v>17</v>
      </c>
      <c r="P43" s="1" t="s">
        <v>180</v>
      </c>
      <c r="Q43" s="1" t="s">
        <v>181</v>
      </c>
      <c r="R43" s="1" t="s">
        <v>21</v>
      </c>
      <c r="S43" s="1" t="s">
        <v>131</v>
      </c>
      <c r="T43" s="1" t="s">
        <v>131</v>
      </c>
    </row>
    <row r="44" spans="1:20" x14ac:dyDescent="0.15">
      <c r="A44" s="3" t="s">
        <v>142</v>
      </c>
      <c r="B44" s="3"/>
      <c r="C44" s="3" t="str">
        <f>"8"</f>
        <v>8</v>
      </c>
      <c r="D44" s="3" t="str">
        <f>"管理沟通"</f>
        <v>管理沟通</v>
      </c>
      <c r="E44" s="3" t="s">
        <v>166</v>
      </c>
      <c r="F44" s="3" t="s">
        <v>167</v>
      </c>
      <c r="G44" s="3" t="s">
        <v>163</v>
      </c>
      <c r="H44" s="3" t="s">
        <v>160</v>
      </c>
      <c r="I44" s="3">
        <v>1938</v>
      </c>
      <c r="J44" s="3" t="s">
        <v>168</v>
      </c>
      <c r="K44" s="3" t="str">
        <f>"192201438004"</f>
        <v>192201438004</v>
      </c>
      <c r="L44" s="3" t="str">
        <f>"刘洪霞"</f>
        <v>刘洪霞</v>
      </c>
      <c r="M44" s="3" t="str">
        <f>"32"</f>
        <v>32</v>
      </c>
      <c r="N44" s="3" t="str">
        <f>"0.00"</f>
        <v>0.00</v>
      </c>
      <c r="O44" s="3" t="str">
        <f>"0.00"</f>
        <v>0.00</v>
      </c>
      <c r="P44" s="3" t="str">
        <f>"63.0"</f>
        <v>63.0</v>
      </c>
      <c r="Q44" s="3" t="str">
        <f>"在线：50% 卷面：50%"</f>
        <v>在线：50% 卷面：50%</v>
      </c>
      <c r="R44" s="3" t="str">
        <f>"非统考"</f>
        <v>非统考</v>
      </c>
      <c r="S44" s="3" t="s">
        <v>131</v>
      </c>
      <c r="T44" s="3" t="s">
        <v>134</v>
      </c>
    </row>
    <row r="45" spans="1:20" x14ac:dyDescent="0.15">
      <c r="A45" s="3" t="s">
        <v>143</v>
      </c>
      <c r="B45" s="3"/>
      <c r="C45" s="3" t="str">
        <f>"8"</f>
        <v>8</v>
      </c>
      <c r="D45" s="3" t="str">
        <f>"国家公务员制度概论"</f>
        <v>国家公务员制度概论</v>
      </c>
      <c r="E45" s="3" t="s">
        <v>166</v>
      </c>
      <c r="F45" s="3" t="s">
        <v>167</v>
      </c>
      <c r="G45" s="3" t="s">
        <v>163</v>
      </c>
      <c r="H45" s="3" t="s">
        <v>160</v>
      </c>
      <c r="I45" s="3">
        <v>1938</v>
      </c>
      <c r="J45" s="3" t="s">
        <v>168</v>
      </c>
      <c r="K45" s="3" t="str">
        <f>"192201438004"</f>
        <v>192201438004</v>
      </c>
      <c r="L45" s="3" t="str">
        <f>"刘洪霞"</f>
        <v>刘洪霞</v>
      </c>
      <c r="M45" s="3" t="str">
        <f>"33"</f>
        <v>33</v>
      </c>
      <c r="N45" s="3" t="str">
        <f>"0.00"</f>
        <v>0.00</v>
      </c>
      <c r="O45" s="3" t="str">
        <f>"0.00"</f>
        <v>0.00</v>
      </c>
      <c r="P45" s="3" t="str">
        <f>"65.0"</f>
        <v>65.0</v>
      </c>
      <c r="Q45" s="3" t="str">
        <f>"在线：50% 卷面：50%"</f>
        <v>在线：50% 卷面：50%</v>
      </c>
      <c r="R45" s="3" t="str">
        <f>"非统考"</f>
        <v>非统考</v>
      </c>
      <c r="S45" s="3" t="s">
        <v>131</v>
      </c>
      <c r="T45" s="3" t="s">
        <v>132</v>
      </c>
    </row>
    <row r="46" spans="1:20" x14ac:dyDescent="0.15">
      <c r="A46" s="3" t="s">
        <v>142</v>
      </c>
      <c r="B46" s="3"/>
      <c r="C46" s="3" t="str">
        <f>"8"</f>
        <v>8</v>
      </c>
      <c r="D46" s="3" t="str">
        <f>"绩效理论与管理"</f>
        <v>绩效理论与管理</v>
      </c>
      <c r="E46" s="3" t="s">
        <v>166</v>
      </c>
      <c r="F46" s="3" t="s">
        <v>167</v>
      </c>
      <c r="G46" s="3" t="s">
        <v>163</v>
      </c>
      <c r="H46" s="3" t="s">
        <v>160</v>
      </c>
      <c r="I46" s="3">
        <v>1938</v>
      </c>
      <c r="J46" s="3" t="s">
        <v>168</v>
      </c>
      <c r="K46" s="3" t="str">
        <f>"192201438004"</f>
        <v>192201438004</v>
      </c>
      <c r="L46" s="3" t="str">
        <f>"刘洪霞"</f>
        <v>刘洪霞</v>
      </c>
      <c r="M46" s="3" t="str">
        <f>"43"</f>
        <v>43</v>
      </c>
      <c r="N46" s="3" t="str">
        <f>"0.00"</f>
        <v>0.00</v>
      </c>
      <c r="O46" s="3" t="str">
        <f>"0.00"</f>
        <v>0.00</v>
      </c>
      <c r="P46" s="3" t="str">
        <f>"86.0"</f>
        <v>86.0</v>
      </c>
      <c r="Q46" s="3" t="str">
        <f>"卷面：50% 在线：50%"</f>
        <v>卷面：50% 在线：50%</v>
      </c>
      <c r="R46" s="3" t="str">
        <f>"非统考"</f>
        <v>非统考</v>
      </c>
      <c r="S46" s="3" t="s">
        <v>131</v>
      </c>
      <c r="T46" s="3" t="s">
        <v>135</v>
      </c>
    </row>
    <row r="47" spans="1:20" x14ac:dyDescent="0.15">
      <c r="A47" s="2" t="s">
        <v>121</v>
      </c>
      <c r="B47" s="2"/>
      <c r="C47" s="2" t="str">
        <f>"6"</f>
        <v>6</v>
      </c>
      <c r="D47" s="2" t="str">
        <f>"财务管理学"</f>
        <v>财务管理学</v>
      </c>
      <c r="E47" s="2" t="s">
        <v>157</v>
      </c>
      <c r="F47" s="2" t="s">
        <v>158</v>
      </c>
      <c r="G47" s="2" t="s">
        <v>159</v>
      </c>
      <c r="H47" s="2" t="s">
        <v>160</v>
      </c>
      <c r="I47" s="2" t="s">
        <v>161</v>
      </c>
      <c r="J47" s="2" t="s">
        <v>162</v>
      </c>
      <c r="K47" s="2" t="str">
        <f>"2001111302001"</f>
        <v>2001111302001</v>
      </c>
      <c r="L47" s="2" t="str">
        <f>"付林果"</f>
        <v>付林果</v>
      </c>
      <c r="M47" s="2" t="str">
        <f>"16"</f>
        <v>16</v>
      </c>
      <c r="N47" s="2" t="str">
        <f>"32.50"</f>
        <v>32.50</v>
      </c>
      <c r="O47" s="2" t="str">
        <f>"0.00"</f>
        <v>0.00</v>
      </c>
      <c r="P47" s="2" t="str">
        <f>"0.0"</f>
        <v>0.0</v>
      </c>
      <c r="Q47" s="2" t="str">
        <f>"在线：50% 卷面：50%"</f>
        <v>在线：50% 卷面：50%</v>
      </c>
      <c r="R47" s="2" t="str">
        <f>"非统考"</f>
        <v>非统考</v>
      </c>
      <c r="S47" s="2" t="s">
        <v>134</v>
      </c>
      <c r="T47" s="2" t="s">
        <v>131</v>
      </c>
    </row>
    <row r="48" spans="1:20" x14ac:dyDescent="0.15">
      <c r="A48" s="2" t="s">
        <v>121</v>
      </c>
      <c r="B48" s="2"/>
      <c r="C48" s="2" t="str">
        <f>"6"</f>
        <v>6</v>
      </c>
      <c r="D48" s="2" t="str">
        <f>"计算机网络基础"</f>
        <v>计算机网络基础</v>
      </c>
      <c r="E48" s="2" t="s">
        <v>157</v>
      </c>
      <c r="F48" s="2" t="s">
        <v>158</v>
      </c>
      <c r="G48" s="2" t="s">
        <v>159</v>
      </c>
      <c r="H48" s="2" t="s">
        <v>160</v>
      </c>
      <c r="I48" s="2" t="s">
        <v>161</v>
      </c>
      <c r="J48" s="2" t="s">
        <v>162</v>
      </c>
      <c r="K48" s="2" t="str">
        <f>"2001111302001"</f>
        <v>2001111302001</v>
      </c>
      <c r="L48" s="2" t="str">
        <f>"付林果"</f>
        <v>付林果</v>
      </c>
      <c r="M48" s="2" t="str">
        <f>"3"</f>
        <v>3</v>
      </c>
      <c r="N48" s="2" t="str">
        <f>"5.00"</f>
        <v>5.00</v>
      </c>
      <c r="O48" s="2" t="str">
        <f>"0.00"</f>
        <v>0.00</v>
      </c>
      <c r="P48" s="2" t="str">
        <f>"0.0"</f>
        <v>0.0</v>
      </c>
      <c r="Q48" s="2" t="str">
        <f>"卷面：50% 在线：50%"</f>
        <v>卷面：50% 在线：50%</v>
      </c>
      <c r="R48" s="2" t="str">
        <f>"非统考"</f>
        <v>非统考</v>
      </c>
      <c r="S48" s="2" t="s">
        <v>136</v>
      </c>
      <c r="T48" s="2" t="s">
        <v>131</v>
      </c>
    </row>
    <row r="49" spans="1:20" x14ac:dyDescent="0.15">
      <c r="A49" s="2" t="s">
        <v>122</v>
      </c>
      <c r="B49" s="2"/>
      <c r="C49" s="2" t="str">
        <f>"6"</f>
        <v>6</v>
      </c>
      <c r="D49" s="2" t="str">
        <f>"数据库原理及应用"</f>
        <v>数据库原理及应用</v>
      </c>
      <c r="E49" s="2" t="s">
        <v>157</v>
      </c>
      <c r="F49" s="2" t="s">
        <v>158</v>
      </c>
      <c r="G49" s="2" t="s">
        <v>159</v>
      </c>
      <c r="H49" s="2" t="s">
        <v>160</v>
      </c>
      <c r="I49" s="2" t="s">
        <v>161</v>
      </c>
      <c r="J49" s="2" t="s">
        <v>162</v>
      </c>
      <c r="K49" s="2" t="str">
        <f>"2001111302001"</f>
        <v>2001111302001</v>
      </c>
      <c r="L49" s="2" t="str">
        <f>"付林果"</f>
        <v>付林果</v>
      </c>
      <c r="M49" s="2" t="str">
        <f>"8"</f>
        <v>8</v>
      </c>
      <c r="N49" s="2" t="str">
        <f>"15.00"</f>
        <v>15.00</v>
      </c>
      <c r="O49" s="2" t="str">
        <f>"0.00"</f>
        <v>0.00</v>
      </c>
      <c r="P49" s="2" t="str">
        <f>"0.0"</f>
        <v>0.0</v>
      </c>
      <c r="Q49" s="2" t="str">
        <f>"在线：50% 卷面：50%"</f>
        <v>在线：50% 卷面：50%</v>
      </c>
      <c r="R49" s="2" t="str">
        <f>"非统考"</f>
        <v>非统考</v>
      </c>
      <c r="S49" s="2" t="s">
        <v>134</v>
      </c>
      <c r="T49" s="2" t="s">
        <v>131</v>
      </c>
    </row>
    <row r="50" spans="1:20" x14ac:dyDescent="0.15">
      <c r="A50" s="2" t="s">
        <v>123</v>
      </c>
      <c r="B50" s="2"/>
      <c r="C50" s="2" t="str">
        <f>"6"</f>
        <v>6</v>
      </c>
      <c r="D50" s="2" t="str">
        <f>"财务报表分析"</f>
        <v>财务报表分析</v>
      </c>
      <c r="E50" s="2" t="s">
        <v>157</v>
      </c>
      <c r="F50" s="2" t="s">
        <v>158</v>
      </c>
      <c r="G50" s="2" t="s">
        <v>159</v>
      </c>
      <c r="H50" s="2" t="s">
        <v>160</v>
      </c>
      <c r="I50" s="2" t="s">
        <v>161</v>
      </c>
      <c r="J50" s="2" t="s">
        <v>162</v>
      </c>
      <c r="K50" s="2" t="str">
        <f>"2001111302001"</f>
        <v>2001111302001</v>
      </c>
      <c r="L50" s="2" t="str">
        <f>"付林果"</f>
        <v>付林果</v>
      </c>
      <c r="M50" s="2" t="str">
        <f>"8"</f>
        <v>8</v>
      </c>
      <c r="N50" s="2" t="str">
        <f>"15.00"</f>
        <v>15.00</v>
      </c>
      <c r="O50" s="2" t="str">
        <f>"0.00"</f>
        <v>0.00</v>
      </c>
      <c r="P50" s="2" t="str">
        <f>"0.0"</f>
        <v>0.0</v>
      </c>
      <c r="Q50" s="2" t="str">
        <f>"卷面：50% 在线：50%"</f>
        <v>卷面：50% 在线：50%</v>
      </c>
      <c r="R50" s="2" t="str">
        <f>"非统考"</f>
        <v>非统考</v>
      </c>
      <c r="S50" s="2" t="s">
        <v>134</v>
      </c>
      <c r="T50" s="2" t="s">
        <v>131</v>
      </c>
    </row>
    <row r="51" spans="1:20" x14ac:dyDescent="0.15">
      <c r="A51" s="3" t="s">
        <v>141</v>
      </c>
      <c r="B51" s="3"/>
      <c r="C51" s="3" t="str">
        <f>"6"</f>
        <v>6</v>
      </c>
      <c r="D51" s="3" t="str">
        <f>"计算机网络基础"</f>
        <v>计算机网络基础</v>
      </c>
      <c r="E51" s="3" t="s">
        <v>157</v>
      </c>
      <c r="F51" s="3" t="s">
        <v>158</v>
      </c>
      <c r="G51" s="3" t="s">
        <v>163</v>
      </c>
      <c r="H51" s="3" t="s">
        <v>160</v>
      </c>
      <c r="I51" s="3" t="s">
        <v>164</v>
      </c>
      <c r="J51" s="3" t="s">
        <v>165</v>
      </c>
      <c r="K51" s="3" t="str">
        <f>"2001111302002"</f>
        <v>2001111302002</v>
      </c>
      <c r="L51" s="3" t="str">
        <f>"黄剑清"</f>
        <v>黄剑清</v>
      </c>
      <c r="M51" s="3" t="str">
        <f>"37"</f>
        <v>37</v>
      </c>
      <c r="N51" s="3" t="str">
        <f>"0.00"</f>
        <v>0.00</v>
      </c>
      <c r="O51" s="3" t="str">
        <f>"0.00"</f>
        <v>0.00</v>
      </c>
      <c r="P51" s="3" t="str">
        <f>"73.0"</f>
        <v>73.0</v>
      </c>
      <c r="Q51" s="3" t="str">
        <f>"卷面：50% 在线：50%"</f>
        <v>卷面：50% 在线：50%</v>
      </c>
      <c r="R51" s="3" t="str">
        <f>"非统考"</f>
        <v>非统考</v>
      </c>
      <c r="S51" s="3" t="s">
        <v>131</v>
      </c>
      <c r="T51" s="3" t="s">
        <v>132</v>
      </c>
    </row>
    <row r="52" spans="1:20" x14ac:dyDescent="0.15">
      <c r="A52" s="3" t="s">
        <v>142</v>
      </c>
      <c r="B52" s="3"/>
      <c r="C52" s="3" t="str">
        <f>"6"</f>
        <v>6</v>
      </c>
      <c r="D52" s="3" t="str">
        <f>"数据库原理及应用"</f>
        <v>数据库原理及应用</v>
      </c>
      <c r="E52" s="3" t="s">
        <v>157</v>
      </c>
      <c r="F52" s="3" t="s">
        <v>158</v>
      </c>
      <c r="G52" s="3" t="s">
        <v>163</v>
      </c>
      <c r="H52" s="3" t="s">
        <v>160</v>
      </c>
      <c r="I52" s="3" t="s">
        <v>164</v>
      </c>
      <c r="J52" s="3" t="s">
        <v>165</v>
      </c>
      <c r="K52" s="3" t="str">
        <f>"2001111302002"</f>
        <v>2001111302002</v>
      </c>
      <c r="L52" s="3" t="str">
        <f>"黄剑清"</f>
        <v>黄剑清</v>
      </c>
      <c r="M52" s="3" t="str">
        <f>"26"</f>
        <v>26</v>
      </c>
      <c r="N52" s="3" t="str">
        <f>"0.00"</f>
        <v>0.00</v>
      </c>
      <c r="O52" s="3" t="str">
        <f>"0.00"</f>
        <v>0.00</v>
      </c>
      <c r="P52" s="3" t="str">
        <f>"52.0"</f>
        <v>52.0</v>
      </c>
      <c r="Q52" s="3" t="str">
        <f>"在线：50% 卷面：50%"</f>
        <v>在线：50% 卷面：50%</v>
      </c>
      <c r="R52" s="3" t="str">
        <f>"非统考"</f>
        <v>非统考</v>
      </c>
      <c r="S52" s="3" t="s">
        <v>131</v>
      </c>
      <c r="T52" s="3" t="s">
        <v>132</v>
      </c>
    </row>
    <row r="53" spans="1:20" x14ac:dyDescent="0.15">
      <c r="A53" s="3" t="s">
        <v>142</v>
      </c>
      <c r="B53" s="3"/>
      <c r="C53" s="3" t="str">
        <f>"6"</f>
        <v>6</v>
      </c>
      <c r="D53" s="3" t="str">
        <f>"城市管理"</f>
        <v>城市管理</v>
      </c>
      <c r="E53" s="3" t="s">
        <v>157</v>
      </c>
      <c r="F53" s="3" t="s">
        <v>158</v>
      </c>
      <c r="G53" s="3" t="s">
        <v>163</v>
      </c>
      <c r="H53" s="3" t="s">
        <v>160</v>
      </c>
      <c r="I53" s="3" t="s">
        <v>164</v>
      </c>
      <c r="J53" s="3" t="s">
        <v>165</v>
      </c>
      <c r="K53" s="3" t="str">
        <f>"2001111302002"</f>
        <v>2001111302002</v>
      </c>
      <c r="L53" s="3" t="str">
        <f>"黄剑清"</f>
        <v>黄剑清</v>
      </c>
      <c r="M53" s="3" t="str">
        <f>"16"</f>
        <v>16</v>
      </c>
      <c r="N53" s="3" t="str">
        <f>"0.00"</f>
        <v>0.00</v>
      </c>
      <c r="O53" s="3" t="str">
        <f>"0.00"</f>
        <v>0.00</v>
      </c>
      <c r="P53" s="3" t="str">
        <f>"31.0"</f>
        <v>31.0</v>
      </c>
      <c r="Q53" s="3" t="str">
        <f>"卷面：50% 在线：50%"</f>
        <v>卷面：50% 在线：50%</v>
      </c>
      <c r="R53" s="3" t="str">
        <f>"非统考"</f>
        <v>非统考</v>
      </c>
      <c r="S53" s="3" t="s">
        <v>131</v>
      </c>
      <c r="T53" s="3" t="s">
        <v>132</v>
      </c>
    </row>
    <row r="54" spans="1:20" x14ac:dyDescent="0.15">
      <c r="A54" s="3" t="s">
        <v>143</v>
      </c>
      <c r="B54" s="3"/>
      <c r="C54" s="3" t="str">
        <f>"6"</f>
        <v>6</v>
      </c>
      <c r="D54" s="3" t="str">
        <f>"财务管理学"</f>
        <v>财务管理学</v>
      </c>
      <c r="E54" s="3" t="s">
        <v>157</v>
      </c>
      <c r="F54" s="3" t="s">
        <v>158</v>
      </c>
      <c r="G54" s="3" t="s">
        <v>163</v>
      </c>
      <c r="H54" s="3" t="s">
        <v>160</v>
      </c>
      <c r="I54" s="3" t="s">
        <v>164</v>
      </c>
      <c r="J54" s="3" t="s">
        <v>165</v>
      </c>
      <c r="K54" s="3" t="str">
        <f>"2001111302002"</f>
        <v>2001111302002</v>
      </c>
      <c r="L54" s="3" t="str">
        <f>"黄剑清"</f>
        <v>黄剑清</v>
      </c>
      <c r="M54" s="3" t="str">
        <f>"26"</f>
        <v>26</v>
      </c>
      <c r="N54" s="3" t="str">
        <f>"0.00"</f>
        <v>0.00</v>
      </c>
      <c r="O54" s="3" t="str">
        <f>"0.00"</f>
        <v>0.00</v>
      </c>
      <c r="P54" s="3" t="str">
        <f>"51.0"</f>
        <v>51.0</v>
      </c>
      <c r="Q54" s="3" t="str">
        <f>"在线：50% 卷面：50%"</f>
        <v>在线：50% 卷面：50%</v>
      </c>
      <c r="R54" s="3" t="str">
        <f>"非统考"</f>
        <v>非统考</v>
      </c>
      <c r="S54" s="3" t="s">
        <v>131</v>
      </c>
      <c r="T54" s="3" t="s">
        <v>132</v>
      </c>
    </row>
    <row r="55" spans="1:20" x14ac:dyDescent="0.15">
      <c r="A55" s="2" t="s">
        <v>124</v>
      </c>
      <c r="B55" s="2"/>
      <c r="C55" s="2" t="str">
        <f>"6"</f>
        <v>6</v>
      </c>
      <c r="D55" s="2" t="str">
        <f>"计算机网络基础"</f>
        <v>计算机网络基础</v>
      </c>
      <c r="E55" s="2" t="s">
        <v>157</v>
      </c>
      <c r="F55" s="2" t="s">
        <v>158</v>
      </c>
      <c r="G55" s="2" t="s">
        <v>163</v>
      </c>
      <c r="H55" s="2" t="s">
        <v>160</v>
      </c>
      <c r="I55" s="2" t="s">
        <v>164</v>
      </c>
      <c r="J55" s="2" t="s">
        <v>165</v>
      </c>
      <c r="K55" s="2" t="str">
        <f>"2001111302004"</f>
        <v>2001111302004</v>
      </c>
      <c r="L55" s="2" t="str">
        <f>"廖嘉诚"</f>
        <v>廖嘉诚</v>
      </c>
      <c r="M55" s="2" t="str">
        <f>"0"</f>
        <v>0</v>
      </c>
      <c r="N55" s="2" t="str">
        <f>"0.00"</f>
        <v>0.00</v>
      </c>
      <c r="O55" s="2" t="str">
        <f>"0.00"</f>
        <v>0.00</v>
      </c>
      <c r="P55" s="2" t="str">
        <f>"0.0"</f>
        <v>0.0</v>
      </c>
      <c r="Q55" s="2" t="str">
        <f>"卷面：50% 在线：50%"</f>
        <v>卷面：50% 在线：50%</v>
      </c>
      <c r="R55" s="2" t="str">
        <f>"非统考"</f>
        <v>非统考</v>
      </c>
      <c r="S55" s="2" t="s">
        <v>134</v>
      </c>
      <c r="T55" s="2" t="s">
        <v>131</v>
      </c>
    </row>
    <row r="56" spans="1:20" x14ac:dyDescent="0.15">
      <c r="A56" s="2" t="s">
        <v>125</v>
      </c>
      <c r="B56" s="2"/>
      <c r="C56" s="2" t="str">
        <f>"6"</f>
        <v>6</v>
      </c>
      <c r="D56" s="2" t="str">
        <f>"数据库原理及应用"</f>
        <v>数据库原理及应用</v>
      </c>
      <c r="E56" s="2" t="s">
        <v>157</v>
      </c>
      <c r="F56" s="2" t="s">
        <v>158</v>
      </c>
      <c r="G56" s="2" t="s">
        <v>163</v>
      </c>
      <c r="H56" s="2" t="s">
        <v>160</v>
      </c>
      <c r="I56" s="2" t="s">
        <v>164</v>
      </c>
      <c r="J56" s="2" t="s">
        <v>165</v>
      </c>
      <c r="K56" s="2" t="str">
        <f>"2001111302004"</f>
        <v>2001111302004</v>
      </c>
      <c r="L56" s="2" t="str">
        <f>"廖嘉诚"</f>
        <v>廖嘉诚</v>
      </c>
      <c r="M56" s="2" t="str">
        <f>"0"</f>
        <v>0</v>
      </c>
      <c r="N56" s="2" t="str">
        <f>"0.00"</f>
        <v>0.00</v>
      </c>
      <c r="O56" s="2" t="str">
        <f>"0.00"</f>
        <v>0.00</v>
      </c>
      <c r="P56" s="2" t="str">
        <f>"0.0"</f>
        <v>0.0</v>
      </c>
      <c r="Q56" s="2" t="str">
        <f>"在线：50% 卷面：50%"</f>
        <v>在线：50% 卷面：50%</v>
      </c>
      <c r="R56" s="2" t="str">
        <f>"非统考"</f>
        <v>非统考</v>
      </c>
      <c r="S56" s="2" t="s">
        <v>137</v>
      </c>
      <c r="T56" s="2" t="s">
        <v>131</v>
      </c>
    </row>
    <row r="57" spans="1:20" x14ac:dyDescent="0.15">
      <c r="A57" s="2" t="s">
        <v>123</v>
      </c>
      <c r="B57" s="2"/>
      <c r="C57" s="2" t="str">
        <f>"6"</f>
        <v>6</v>
      </c>
      <c r="D57" s="2" t="str">
        <f>"城市管理"</f>
        <v>城市管理</v>
      </c>
      <c r="E57" s="2" t="s">
        <v>157</v>
      </c>
      <c r="F57" s="2" t="s">
        <v>158</v>
      </c>
      <c r="G57" s="2" t="s">
        <v>163</v>
      </c>
      <c r="H57" s="2" t="s">
        <v>160</v>
      </c>
      <c r="I57" s="2" t="s">
        <v>164</v>
      </c>
      <c r="J57" s="2" t="s">
        <v>165</v>
      </c>
      <c r="K57" s="2" t="str">
        <f>"2001111302004"</f>
        <v>2001111302004</v>
      </c>
      <c r="L57" s="2" t="str">
        <f>"廖嘉诚"</f>
        <v>廖嘉诚</v>
      </c>
      <c r="M57" s="2" t="str">
        <f>"0"</f>
        <v>0</v>
      </c>
      <c r="N57" s="2" t="str">
        <f>"0.00"</f>
        <v>0.00</v>
      </c>
      <c r="O57" s="2" t="str">
        <f>"0.00"</f>
        <v>0.00</v>
      </c>
      <c r="P57" s="2" t="str">
        <f>"0.0"</f>
        <v>0.0</v>
      </c>
      <c r="Q57" s="2" t="str">
        <f>"卷面：50% 在线：50%"</f>
        <v>卷面：50% 在线：50%</v>
      </c>
      <c r="R57" s="2" t="str">
        <f>"非统考"</f>
        <v>非统考</v>
      </c>
      <c r="S57" s="2" t="s">
        <v>133</v>
      </c>
      <c r="T57" s="2" t="s">
        <v>131</v>
      </c>
    </row>
    <row r="58" spans="1:20" x14ac:dyDescent="0.15">
      <c r="A58" s="2" t="s">
        <v>126</v>
      </c>
      <c r="B58" s="2"/>
      <c r="C58" s="2" t="str">
        <f>"6"</f>
        <v>6</v>
      </c>
      <c r="D58" s="2" t="str">
        <f>"财务管理学"</f>
        <v>财务管理学</v>
      </c>
      <c r="E58" s="2" t="s">
        <v>157</v>
      </c>
      <c r="F58" s="2" t="s">
        <v>158</v>
      </c>
      <c r="G58" s="2" t="s">
        <v>163</v>
      </c>
      <c r="H58" s="2" t="s">
        <v>160</v>
      </c>
      <c r="I58" s="2" t="s">
        <v>164</v>
      </c>
      <c r="J58" s="2" t="s">
        <v>165</v>
      </c>
      <c r="K58" s="2" t="str">
        <f>"2001111302004"</f>
        <v>2001111302004</v>
      </c>
      <c r="L58" s="2" t="str">
        <f>"廖嘉诚"</f>
        <v>廖嘉诚</v>
      </c>
      <c r="M58" s="2" t="str">
        <f>"0"</f>
        <v>0</v>
      </c>
      <c r="N58" s="2" t="str">
        <f>"0.00"</f>
        <v>0.00</v>
      </c>
      <c r="O58" s="2" t="str">
        <f>"0.00"</f>
        <v>0.00</v>
      </c>
      <c r="P58" s="2" t="str">
        <f>"0.0"</f>
        <v>0.0</v>
      </c>
      <c r="Q58" s="2" t="str">
        <f>"在线：50% 卷面：50%"</f>
        <v>在线：50% 卷面：50%</v>
      </c>
      <c r="R58" s="2" t="str">
        <f>"非统考"</f>
        <v>非统考</v>
      </c>
      <c r="S58" s="2" t="s">
        <v>138</v>
      </c>
      <c r="T58" s="2" t="s">
        <v>131</v>
      </c>
    </row>
    <row r="59" spans="1:20" x14ac:dyDescent="0.15">
      <c r="A59" s="3" t="s">
        <v>142</v>
      </c>
      <c r="B59" s="3"/>
      <c r="C59" s="3" t="str">
        <f>"6"</f>
        <v>6</v>
      </c>
      <c r="D59" s="3" t="str">
        <f>"城市管理"</f>
        <v>城市管理</v>
      </c>
      <c r="E59" s="3" t="s">
        <v>157</v>
      </c>
      <c r="F59" s="3" t="s">
        <v>158</v>
      </c>
      <c r="G59" s="3" t="s">
        <v>163</v>
      </c>
      <c r="H59" s="3" t="s">
        <v>160</v>
      </c>
      <c r="I59" s="3" t="s">
        <v>164</v>
      </c>
      <c r="J59" s="3" t="s">
        <v>165</v>
      </c>
      <c r="K59" s="3" t="str">
        <f>"2001111302008"</f>
        <v>2001111302008</v>
      </c>
      <c r="L59" s="3" t="str">
        <f>"吴锦洪"</f>
        <v>吴锦洪</v>
      </c>
      <c r="M59" s="3" t="str">
        <f>"49"</f>
        <v>49</v>
      </c>
      <c r="N59" s="3" t="str">
        <f>"65.00"</f>
        <v>65.00</v>
      </c>
      <c r="O59" s="3" t="str">
        <f>"0.00"</f>
        <v>0.00</v>
      </c>
      <c r="P59" s="3" t="str">
        <f>"32.0"</f>
        <v>32.0</v>
      </c>
      <c r="Q59" s="3" t="str">
        <f>"卷面：50% 在线：50%"</f>
        <v>卷面：50% 在线：50%</v>
      </c>
      <c r="R59" s="3" t="str">
        <f>"非统考"</f>
        <v>非统考</v>
      </c>
      <c r="S59" s="3" t="s">
        <v>131</v>
      </c>
      <c r="T59" s="3" t="s">
        <v>133</v>
      </c>
    </row>
    <row r="60" spans="1:20" x14ac:dyDescent="0.15">
      <c r="A60" s="3" t="s">
        <v>143</v>
      </c>
      <c r="B60" s="3"/>
      <c r="C60" s="3" t="str">
        <f>"6"</f>
        <v>6</v>
      </c>
      <c r="D60" s="3" t="str">
        <f>"财务管理学"</f>
        <v>财务管理学</v>
      </c>
      <c r="E60" s="3" t="s">
        <v>157</v>
      </c>
      <c r="F60" s="3" t="s">
        <v>158</v>
      </c>
      <c r="G60" s="3" t="s">
        <v>163</v>
      </c>
      <c r="H60" s="3" t="s">
        <v>160</v>
      </c>
      <c r="I60" s="3" t="s">
        <v>164</v>
      </c>
      <c r="J60" s="3" t="s">
        <v>165</v>
      </c>
      <c r="K60" s="3" t="str">
        <f>"2001111302008"</f>
        <v>2001111302008</v>
      </c>
      <c r="L60" s="3" t="str">
        <f>"吴锦洪"</f>
        <v>吴锦洪</v>
      </c>
      <c r="M60" s="3" t="str">
        <f>"54"</f>
        <v>54</v>
      </c>
      <c r="N60" s="3" t="str">
        <f>"61.67"</f>
        <v>61.67</v>
      </c>
      <c r="O60" s="3" t="str">
        <f>"0.00"</f>
        <v>0.00</v>
      </c>
      <c r="P60" s="3" t="str">
        <f>"47.0"</f>
        <v>47.0</v>
      </c>
      <c r="Q60" s="3" t="str">
        <f>"在线：50% 卷面：50%"</f>
        <v>在线：50% 卷面：50%</v>
      </c>
      <c r="R60" s="3" t="str">
        <f>"非统考"</f>
        <v>非统考</v>
      </c>
      <c r="S60" s="3" t="s">
        <v>131</v>
      </c>
      <c r="T60" s="3" t="s">
        <v>134</v>
      </c>
    </row>
    <row r="61" spans="1:20" x14ac:dyDescent="0.15">
      <c r="A61" s="2" t="s">
        <v>125</v>
      </c>
      <c r="B61" s="2"/>
      <c r="C61" s="2" t="str">
        <f>"6"</f>
        <v>6</v>
      </c>
      <c r="D61" s="2" t="str">
        <f>"计算机网络基础"</f>
        <v>计算机网络基础</v>
      </c>
      <c r="E61" s="2" t="s">
        <v>157</v>
      </c>
      <c r="F61" s="2" t="s">
        <v>158</v>
      </c>
      <c r="G61" s="2" t="s">
        <v>163</v>
      </c>
      <c r="H61" s="2" t="s">
        <v>160</v>
      </c>
      <c r="I61" s="2" t="s">
        <v>164</v>
      </c>
      <c r="J61" s="2" t="s">
        <v>165</v>
      </c>
      <c r="K61" s="2" t="str">
        <f>"2001111302011"</f>
        <v>2001111302011</v>
      </c>
      <c r="L61" s="2" t="str">
        <f>"周浩业"</f>
        <v>周浩业</v>
      </c>
      <c r="M61" s="2" t="str">
        <f>"0"</f>
        <v>0</v>
      </c>
      <c r="N61" s="2" t="str">
        <f>"0.00"</f>
        <v>0.00</v>
      </c>
      <c r="O61" s="2" t="str">
        <f>"0.00"</f>
        <v>0.00</v>
      </c>
      <c r="P61" s="2" t="str">
        <f>"0.0"</f>
        <v>0.0</v>
      </c>
      <c r="Q61" s="2" t="str">
        <f>"卷面：50% 在线：50%"</f>
        <v>卷面：50% 在线：50%</v>
      </c>
      <c r="R61" s="2" t="str">
        <f>"非统考"</f>
        <v>非统考</v>
      </c>
      <c r="S61" s="2" t="s">
        <v>134</v>
      </c>
      <c r="T61" s="2" t="s">
        <v>131</v>
      </c>
    </row>
    <row r="62" spans="1:20" x14ac:dyDescent="0.15">
      <c r="A62" s="2" t="s">
        <v>127</v>
      </c>
      <c r="B62" s="2"/>
      <c r="C62" s="2" t="str">
        <f>"6"</f>
        <v>6</v>
      </c>
      <c r="D62" s="2" t="str">
        <f>"数据库原理及应用"</f>
        <v>数据库原理及应用</v>
      </c>
      <c r="E62" s="2" t="s">
        <v>157</v>
      </c>
      <c r="F62" s="2" t="s">
        <v>158</v>
      </c>
      <c r="G62" s="2" t="s">
        <v>163</v>
      </c>
      <c r="H62" s="2" t="s">
        <v>160</v>
      </c>
      <c r="I62" s="2" t="s">
        <v>164</v>
      </c>
      <c r="J62" s="2" t="s">
        <v>165</v>
      </c>
      <c r="K62" s="2" t="str">
        <f>"2001111302011"</f>
        <v>2001111302011</v>
      </c>
      <c r="L62" s="2" t="str">
        <f>"周浩业"</f>
        <v>周浩业</v>
      </c>
      <c r="M62" s="2" t="str">
        <f>"0"</f>
        <v>0</v>
      </c>
      <c r="N62" s="2" t="str">
        <f>"0.00"</f>
        <v>0.00</v>
      </c>
      <c r="O62" s="2" t="str">
        <f>"0.00"</f>
        <v>0.00</v>
      </c>
      <c r="P62" s="2" t="str">
        <f>"0.0"</f>
        <v>0.0</v>
      </c>
      <c r="Q62" s="2" t="str">
        <f>"在线：50% 卷面：50%"</f>
        <v>在线：50% 卷面：50%</v>
      </c>
      <c r="R62" s="2" t="str">
        <f>"非统考"</f>
        <v>非统考</v>
      </c>
      <c r="S62" s="2" t="s">
        <v>139</v>
      </c>
      <c r="T62" s="2" t="s">
        <v>131</v>
      </c>
    </row>
    <row r="63" spans="1:20" x14ac:dyDescent="0.15">
      <c r="A63" s="2" t="s">
        <v>128</v>
      </c>
      <c r="B63" s="2"/>
      <c r="C63" s="2" t="str">
        <f>"6"</f>
        <v>6</v>
      </c>
      <c r="D63" s="2" t="str">
        <f>"城市管理"</f>
        <v>城市管理</v>
      </c>
      <c r="E63" s="2" t="s">
        <v>157</v>
      </c>
      <c r="F63" s="2" t="s">
        <v>158</v>
      </c>
      <c r="G63" s="2" t="s">
        <v>163</v>
      </c>
      <c r="H63" s="2" t="s">
        <v>160</v>
      </c>
      <c r="I63" s="2" t="s">
        <v>164</v>
      </c>
      <c r="J63" s="2" t="s">
        <v>165</v>
      </c>
      <c r="K63" s="2" t="str">
        <f>"2001111302011"</f>
        <v>2001111302011</v>
      </c>
      <c r="L63" s="2" t="str">
        <f>"周浩业"</f>
        <v>周浩业</v>
      </c>
      <c r="M63" s="2" t="str">
        <f>"0"</f>
        <v>0</v>
      </c>
      <c r="N63" s="2" t="str">
        <f>"0.00"</f>
        <v>0.00</v>
      </c>
      <c r="O63" s="2" t="str">
        <f>"0.00"</f>
        <v>0.00</v>
      </c>
      <c r="P63" s="2" t="str">
        <f>"0.0"</f>
        <v>0.0</v>
      </c>
      <c r="Q63" s="2" t="str">
        <f>"卷面：50% 在线：50%"</f>
        <v>卷面：50% 在线：50%</v>
      </c>
      <c r="R63" s="2" t="str">
        <f>"非统考"</f>
        <v>非统考</v>
      </c>
      <c r="S63" s="2" t="s">
        <v>140</v>
      </c>
      <c r="T63" s="2" t="s">
        <v>131</v>
      </c>
    </row>
    <row r="64" spans="1:20" x14ac:dyDescent="0.15">
      <c r="A64" s="2" t="s">
        <v>128</v>
      </c>
      <c r="B64" s="2"/>
      <c r="C64" s="2" t="str">
        <f>"6"</f>
        <v>6</v>
      </c>
      <c r="D64" s="2" t="str">
        <f>"财务管理学"</f>
        <v>财务管理学</v>
      </c>
      <c r="E64" s="2" t="s">
        <v>157</v>
      </c>
      <c r="F64" s="2" t="s">
        <v>158</v>
      </c>
      <c r="G64" s="2" t="s">
        <v>163</v>
      </c>
      <c r="H64" s="2" t="s">
        <v>160</v>
      </c>
      <c r="I64" s="2" t="s">
        <v>164</v>
      </c>
      <c r="J64" s="2" t="s">
        <v>165</v>
      </c>
      <c r="K64" s="2" t="str">
        <f>"2001111302011"</f>
        <v>2001111302011</v>
      </c>
      <c r="L64" s="2" t="str">
        <f>"周浩业"</f>
        <v>周浩业</v>
      </c>
      <c r="M64" s="2" t="str">
        <f>"0"</f>
        <v>0</v>
      </c>
      <c r="N64" s="2" t="str">
        <f>"0.00"</f>
        <v>0.00</v>
      </c>
      <c r="O64" s="2" t="str">
        <f>"0.00"</f>
        <v>0.00</v>
      </c>
      <c r="P64" s="2" t="str">
        <f>"0.0"</f>
        <v>0.0</v>
      </c>
      <c r="Q64" s="2" t="str">
        <f>"在线：50% 卷面：50%"</f>
        <v>在线：50% 卷面：50%</v>
      </c>
      <c r="R64" s="2" t="str">
        <f>"非统考"</f>
        <v>非统考</v>
      </c>
      <c r="S64" s="2" t="s">
        <v>137</v>
      </c>
      <c r="T64" s="2" t="s">
        <v>131</v>
      </c>
    </row>
  </sheetData>
  <autoFilter ref="A1:T64">
    <sortState ref="A2:T63">
      <sortCondition ref="E2:E63"/>
      <sortCondition ref="K2:K63"/>
      <sortCondition ref="A2:A63"/>
    </sortState>
  </autoFilter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补考安排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admin</cp:lastModifiedBy>
  <dcterms:created xsi:type="dcterms:W3CDTF">2023-03-06T05:30:21Z</dcterms:created>
  <dcterms:modified xsi:type="dcterms:W3CDTF">2023-03-06T09:01:50Z</dcterms:modified>
</cp:coreProperties>
</file>